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7"/>
  <workbookPr defaultThemeVersion="166925"/>
  <mc:AlternateContent xmlns:mc="http://schemas.openxmlformats.org/markup-compatibility/2006">
    <mc:Choice Requires="x15">
      <x15ac:absPath xmlns:x15ac="http://schemas.microsoft.com/office/spreadsheetml/2010/11/ac" url="U:\DPCYM\Coor Gestion y Planificacion\1. SISTEMA DE INDICADORES\SI v\Indicador 21 - Población dentro del Área con Servicio de Red Cloacal\"/>
    </mc:Choice>
  </mc:AlternateContent>
  <xr:revisionPtr revIDLastSave="0" documentId="13_ncr:1_{55EB6644-2344-405B-9453-2CE327EA27EC}" xr6:coauthVersionLast="36" xr6:coauthVersionMax="36" xr10:uidLastSave="{00000000-0000-0000-0000-000000000000}"/>
  <bookViews>
    <workbookView xWindow="0" yWindow="0" windowWidth="28800" windowHeight="12225" xr2:uid="{F5BA3C48-93F0-4A5C-BE43-E4A0ADD910EE}"/>
  </bookViews>
  <sheets>
    <sheet name="Gráfico" sheetId="1" r:id="rId1"/>
  </sheets>
  <externalReferences>
    <externalReference r:id="rId2"/>
  </externalReferences>
  <definedNames>
    <definedName name="_xlnm.Print_Area" localSheetId="0">Gráfico!$Z$63:$AI$99</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59" i="1" l="1"/>
  <c r="BE57" i="1"/>
  <c r="BD57" i="1"/>
  <c r="BF57" i="1" s="1"/>
  <c r="BC57" i="1"/>
  <c r="BB57" i="1"/>
  <c r="BA57" i="1"/>
  <c r="AY57" i="1"/>
  <c r="AX57" i="1"/>
  <c r="AZ57" i="1" s="1"/>
  <c r="AW57" i="1"/>
  <c r="AV57" i="1"/>
  <c r="AU57" i="1"/>
  <c r="AP57" i="1"/>
  <c r="AO57" i="1"/>
  <c r="AQ57" i="1" s="1"/>
  <c r="AN57" i="1"/>
  <c r="AM57" i="1"/>
  <c r="AL57" i="1"/>
  <c r="AJ57" i="1"/>
  <c r="AI57" i="1"/>
  <c r="AK57" i="1" s="1"/>
  <c r="AH57" i="1"/>
  <c r="AG57" i="1"/>
  <c r="AF57" i="1"/>
  <c r="AD57" i="1"/>
  <c r="AC57" i="1"/>
  <c r="AE57" i="1" s="1"/>
  <c r="BF56" i="1"/>
  <c r="BE56" i="1"/>
  <c r="BD56" i="1"/>
  <c r="BB56" i="1"/>
  <c r="BA56" i="1"/>
  <c r="BC56" i="1" s="1"/>
  <c r="AZ56" i="1"/>
  <c r="AY56" i="1"/>
  <c r="AX56" i="1"/>
  <c r="AV56" i="1"/>
  <c r="AU56" i="1"/>
  <c r="AW56" i="1" s="1"/>
  <c r="AQ56" i="1"/>
  <c r="AP56" i="1"/>
  <c r="AO56" i="1"/>
  <c r="AM56" i="1"/>
  <c r="AL56" i="1"/>
  <c r="AN56" i="1" s="1"/>
  <c r="AK56" i="1"/>
  <c r="AJ56" i="1"/>
  <c r="AI56" i="1"/>
  <c r="AG56" i="1"/>
  <c r="AF56" i="1"/>
  <c r="AH56" i="1" s="1"/>
  <c r="AE56" i="1"/>
  <c r="AD56" i="1"/>
  <c r="AC56" i="1"/>
  <c r="BE55" i="1"/>
  <c r="BD55" i="1"/>
  <c r="BF55" i="1" s="1"/>
  <c r="BC55" i="1"/>
  <c r="BB55" i="1"/>
  <c r="BA55" i="1"/>
  <c r="AY55" i="1"/>
  <c r="AX55" i="1"/>
  <c r="AZ55" i="1" s="1"/>
  <c r="AW55" i="1"/>
  <c r="AV55" i="1"/>
  <c r="AU55" i="1"/>
  <c r="AP55" i="1"/>
  <c r="AO55" i="1"/>
  <c r="AQ55" i="1" s="1"/>
  <c r="AN55" i="1"/>
  <c r="AM55" i="1"/>
  <c r="AL55" i="1"/>
  <c r="AJ55" i="1"/>
  <c r="AI55" i="1"/>
  <c r="AK55" i="1" s="1"/>
  <c r="AH55" i="1"/>
  <c r="AG55" i="1"/>
  <c r="AF55" i="1"/>
  <c r="AD55" i="1"/>
  <c r="AC55" i="1"/>
  <c r="AE55" i="1" s="1"/>
  <c r="O55" i="1"/>
  <c r="N55" i="1"/>
  <c r="BB49" i="1" s="1"/>
  <c r="BC49" i="1" s="1"/>
  <c r="M55" i="1"/>
  <c r="L55" i="1"/>
  <c r="K55" i="1"/>
  <c r="J55" i="1"/>
  <c r="AP49" i="1" s="1"/>
  <c r="I55" i="1"/>
  <c r="H55" i="1"/>
  <c r="E55" i="1"/>
  <c r="D55" i="1"/>
  <c r="C55" i="1"/>
  <c r="BE54" i="1"/>
  <c r="BD54" i="1"/>
  <c r="BF54" i="1" s="1"/>
  <c r="BB54" i="1"/>
  <c r="BA54" i="1"/>
  <c r="BC54" i="1" s="1"/>
  <c r="AZ54" i="1"/>
  <c r="AY54" i="1"/>
  <c r="AX54" i="1"/>
  <c r="AV54" i="1"/>
  <c r="AU54" i="1"/>
  <c r="AW54" i="1" s="1"/>
  <c r="AP54" i="1"/>
  <c r="AO54" i="1"/>
  <c r="AQ54" i="1" s="1"/>
  <c r="AM54" i="1"/>
  <c r="AL54" i="1"/>
  <c r="AN54" i="1" s="1"/>
  <c r="AK54" i="1"/>
  <c r="AJ54" i="1"/>
  <c r="AI54" i="1"/>
  <c r="AG54" i="1"/>
  <c r="AF54" i="1"/>
  <c r="AH54" i="1" s="1"/>
  <c r="AD54" i="1"/>
  <c r="AC54" i="1"/>
  <c r="AE54" i="1" s="1"/>
  <c r="BE53" i="1"/>
  <c r="BD53" i="1"/>
  <c r="BF53" i="1" s="1"/>
  <c r="BC53" i="1"/>
  <c r="BB53" i="1"/>
  <c r="BA53" i="1"/>
  <c r="AY53" i="1"/>
  <c r="AX53" i="1"/>
  <c r="AZ53" i="1" s="1"/>
  <c r="AV53" i="1"/>
  <c r="AU53" i="1"/>
  <c r="AW53" i="1" s="1"/>
  <c r="AP53" i="1"/>
  <c r="AO53" i="1"/>
  <c r="AQ53" i="1" s="1"/>
  <c r="AN53" i="1"/>
  <c r="AM53" i="1"/>
  <c r="AL53" i="1"/>
  <c r="AJ53" i="1"/>
  <c r="AI53" i="1"/>
  <c r="AK53" i="1" s="1"/>
  <c r="AG53" i="1"/>
  <c r="AF53" i="1"/>
  <c r="AH53" i="1" s="1"/>
  <c r="AD53" i="1"/>
  <c r="AC53" i="1"/>
  <c r="AE53" i="1" s="1"/>
  <c r="BF52" i="1"/>
  <c r="BE52" i="1"/>
  <c r="BD52" i="1"/>
  <c r="BB52" i="1"/>
  <c r="BA52" i="1"/>
  <c r="BC52" i="1" s="1"/>
  <c r="AY52" i="1"/>
  <c r="AX52" i="1"/>
  <c r="AZ52" i="1" s="1"/>
  <c r="AV52" i="1"/>
  <c r="AU52" i="1"/>
  <c r="AW52" i="1" s="1"/>
  <c r="AQ52" i="1"/>
  <c r="AP52" i="1"/>
  <c r="AO52" i="1"/>
  <c r="AM52" i="1"/>
  <c r="AL52" i="1"/>
  <c r="AN52" i="1" s="1"/>
  <c r="AJ52" i="1"/>
  <c r="AI52" i="1"/>
  <c r="AK52" i="1" s="1"/>
  <c r="AG52" i="1"/>
  <c r="AF52" i="1"/>
  <c r="AH52" i="1" s="1"/>
  <c r="AE52" i="1"/>
  <c r="AD52" i="1"/>
  <c r="AC52" i="1"/>
  <c r="BE51" i="1"/>
  <c r="BD51" i="1"/>
  <c r="BF51" i="1" s="1"/>
  <c r="BB51" i="1"/>
  <c r="BA51" i="1"/>
  <c r="BC51" i="1" s="1"/>
  <c r="AY51" i="1"/>
  <c r="AX51" i="1"/>
  <c r="AZ51" i="1" s="1"/>
  <c r="AW51" i="1"/>
  <c r="AV51" i="1"/>
  <c r="AU51" i="1"/>
  <c r="AP51" i="1"/>
  <c r="AO51" i="1"/>
  <c r="AQ51" i="1" s="1"/>
  <c r="AM51" i="1"/>
  <c r="AL51" i="1"/>
  <c r="AN51" i="1" s="1"/>
  <c r="AJ51" i="1"/>
  <c r="AI51" i="1"/>
  <c r="AK51" i="1" s="1"/>
  <c r="AH51" i="1"/>
  <c r="AG51" i="1"/>
  <c r="AF51" i="1"/>
  <c r="AD51" i="1"/>
  <c r="AC51" i="1"/>
  <c r="AE51" i="1" s="1"/>
  <c r="BE50" i="1"/>
  <c r="BD50" i="1"/>
  <c r="BF50" i="1" s="1"/>
  <c r="BB50" i="1"/>
  <c r="BA50" i="1"/>
  <c r="BC50" i="1" s="1"/>
  <c r="AZ50" i="1"/>
  <c r="AY50" i="1"/>
  <c r="AX50" i="1"/>
  <c r="AV50" i="1"/>
  <c r="AU50" i="1"/>
  <c r="AW50" i="1" s="1"/>
  <c r="AP50" i="1"/>
  <c r="AO50" i="1"/>
  <c r="AQ50" i="1" s="1"/>
  <c r="AM50" i="1"/>
  <c r="AL50" i="1"/>
  <c r="AN50" i="1" s="1"/>
  <c r="AK50" i="1"/>
  <c r="AJ50" i="1"/>
  <c r="AI50" i="1"/>
  <c r="AG50" i="1"/>
  <c r="AF50" i="1"/>
  <c r="AH50" i="1" s="1"/>
  <c r="AD50" i="1"/>
  <c r="AC50" i="1"/>
  <c r="AE50" i="1" s="1"/>
  <c r="BE49" i="1"/>
  <c r="BD49" i="1"/>
  <c r="BF49" i="1" s="1"/>
  <c r="BA49" i="1"/>
  <c r="AY49" i="1"/>
  <c r="AX49" i="1"/>
  <c r="AZ49" i="1" s="1"/>
  <c r="AV49" i="1"/>
  <c r="AU49" i="1"/>
  <c r="AW49" i="1" s="1"/>
  <c r="AO49" i="1"/>
  <c r="AN49" i="1"/>
  <c r="AM49" i="1"/>
  <c r="AL49" i="1"/>
  <c r="AJ49" i="1"/>
  <c r="AI49" i="1"/>
  <c r="AK49" i="1" s="1"/>
  <c r="AG49" i="1"/>
  <c r="AF49" i="1"/>
  <c r="AH49" i="1" s="1"/>
  <c r="AD49" i="1"/>
  <c r="AC49" i="1"/>
  <c r="AE49" i="1" s="1"/>
  <c r="AB49" i="1"/>
  <c r="AA49" i="1"/>
  <c r="Z49" i="1"/>
  <c r="X49" i="1"/>
  <c r="W49" i="1"/>
  <c r="Y49" i="1" s="1"/>
  <c r="U49" i="1"/>
  <c r="T49" i="1"/>
  <c r="V49" i="1" s="1"/>
  <c r="O49" i="1"/>
  <c r="N49" i="1"/>
  <c r="M49" i="1"/>
  <c r="AY48" i="1" s="1"/>
  <c r="L49" i="1"/>
  <c r="AV48" i="1" s="1"/>
  <c r="K49" i="1"/>
  <c r="J49" i="1"/>
  <c r="I49" i="1"/>
  <c r="H49" i="1"/>
  <c r="AJ48" i="1" s="1"/>
  <c r="E49" i="1"/>
  <c r="D49" i="1"/>
  <c r="X48" i="1" s="1"/>
  <c r="C49" i="1"/>
  <c r="BF48" i="1"/>
  <c r="BE48" i="1"/>
  <c r="BD48" i="1"/>
  <c r="BD58" i="1" s="1"/>
  <c r="BB48" i="1"/>
  <c r="BA48" i="1"/>
  <c r="BC48" i="1" s="1"/>
  <c r="BC58" i="1" s="1"/>
  <c r="AX48" i="1"/>
  <c r="AZ48" i="1" s="1"/>
  <c r="AU48" i="1"/>
  <c r="AU58" i="1" s="1"/>
  <c r="AQ48" i="1"/>
  <c r="AP48" i="1"/>
  <c r="AO48" i="1"/>
  <c r="AO58" i="1" s="1"/>
  <c r="AM48" i="1"/>
  <c r="AL48" i="1"/>
  <c r="AL58" i="1" s="1"/>
  <c r="AI48" i="1"/>
  <c r="AI58" i="1" s="1"/>
  <c r="AG48" i="1"/>
  <c r="AF48" i="1"/>
  <c r="AF58" i="1" s="1"/>
  <c r="AE48" i="1"/>
  <c r="AD48" i="1"/>
  <c r="AC48" i="1"/>
  <c r="AC58" i="1" s="1"/>
  <c r="AA48" i="1"/>
  <c r="Z48" i="1"/>
  <c r="AB48" i="1" s="1"/>
  <c r="AB58" i="1" s="1"/>
  <c r="W48" i="1"/>
  <c r="U48" i="1"/>
  <c r="T48" i="1"/>
  <c r="T58" i="1" s="1"/>
  <c r="C27" i="1"/>
  <c r="C26" i="1"/>
  <c r="C25" i="1"/>
  <c r="C24" i="1"/>
  <c r="C23" i="1"/>
  <c r="C22" i="1"/>
  <c r="C21" i="1"/>
  <c r="C20" i="1"/>
  <c r="C19" i="1"/>
  <c r="C18" i="1"/>
  <c r="C17" i="1"/>
  <c r="C16" i="1"/>
  <c r="C15" i="1"/>
  <c r="C14" i="1"/>
  <c r="C13" i="1"/>
  <c r="AE58" i="1" l="1"/>
  <c r="AE59" i="1" s="1"/>
  <c r="BF58" i="1"/>
  <c r="BF59" i="1" s="1"/>
  <c r="AZ58" i="1"/>
  <c r="AZ59" i="1" s="1"/>
  <c r="Y48" i="1"/>
  <c r="Y58" i="1" s="1"/>
  <c r="Y59" i="1" s="1"/>
  <c r="AQ49" i="1"/>
  <c r="AQ58" i="1"/>
  <c r="AQ59" i="1" s="1"/>
  <c r="W58" i="1"/>
  <c r="AH48" i="1"/>
  <c r="AH58" i="1" s="1"/>
  <c r="AH59" i="1" s="1"/>
  <c r="AW48" i="1"/>
  <c r="AW58" i="1" s="1"/>
  <c r="AW59" i="1" s="1"/>
  <c r="Z58" i="1"/>
  <c r="AB59" i="1" s="1"/>
  <c r="V48" i="1"/>
  <c r="V58" i="1" s="1"/>
  <c r="V59" i="1" s="1"/>
  <c r="AX58" i="1"/>
  <c r="AK48" i="1"/>
  <c r="AK58" i="1" s="1"/>
  <c r="AK59" i="1" s="1"/>
  <c r="BA58" i="1"/>
  <c r="BC59" i="1" s="1"/>
  <c r="AN48" i="1"/>
  <c r="AN58" i="1" s="1"/>
  <c r="AN59" i="1" s="1"/>
</calcChain>
</file>

<file path=xl/sharedStrings.xml><?xml version="1.0" encoding="utf-8"?>
<sst xmlns="http://schemas.openxmlformats.org/spreadsheetml/2006/main" count="169" uniqueCount="60">
  <si>
    <t>22. Remoción media de DBO en plantas de tratamiento cloacal</t>
  </si>
  <si>
    <r>
      <rPr>
        <b/>
        <sz val="11"/>
        <color theme="1" tint="0.34998626667073579"/>
        <rFont val="Arial"/>
        <family val="2"/>
      </rPr>
      <t>Gráfico</t>
    </r>
    <r>
      <rPr>
        <sz val="11"/>
        <color theme="1" tint="0.34998626667073579"/>
        <rFont val="Arial"/>
        <family val="2"/>
      </rPr>
      <t>: Remoción media de DBO en plantas de tratamiento cloacal</t>
    </r>
  </si>
  <si>
    <t>Fuente: ACUMAR - Coordinación de Infraestructura y Coordinación de Gestión y Planificación, con datos suministrados por AySA y ABSA.</t>
  </si>
  <si>
    <t>Actualizado a julio de 2024.</t>
  </si>
  <si>
    <r>
      <rPr>
        <b/>
        <sz val="11"/>
        <rFont val="Arial"/>
        <family val="2"/>
      </rPr>
      <t>Tabla 1</t>
    </r>
    <r>
      <rPr>
        <sz val="11"/>
        <rFont val="Arial"/>
        <family val="2"/>
      </rPr>
      <t>. Remoción de plantas de DBO en plantas de tratamiento cloacal</t>
    </r>
  </si>
  <si>
    <r>
      <rPr>
        <b/>
        <sz val="11"/>
        <rFont val="Arial"/>
        <family val="2"/>
      </rPr>
      <t>Tabla 2</t>
    </r>
    <r>
      <rPr>
        <sz val="11"/>
        <rFont val="Arial"/>
        <family val="2"/>
      </rPr>
      <t>. Plantas de tratamiento cloacal incluidas en el cálculo a 2022</t>
    </r>
  </si>
  <si>
    <t>Año</t>
  </si>
  <si>
    <t>Remoción DBO media ponderada</t>
  </si>
  <si>
    <t xml:space="preserve">Nombre </t>
  </si>
  <si>
    <t>Ubicación</t>
  </si>
  <si>
    <t>Responsable</t>
  </si>
  <si>
    <t>Planta Depuradora Sudoeste</t>
  </si>
  <si>
    <t>La Matanza</t>
  </si>
  <si>
    <t>AySA</t>
  </si>
  <si>
    <t>Planta Depuradora El Jagüel</t>
  </si>
  <si>
    <t>Ezeiza</t>
  </si>
  <si>
    <t>Planta Depuradora Lanús*</t>
  </si>
  <si>
    <t>Lanús</t>
  </si>
  <si>
    <t>Planta Depuradora Fiorito*</t>
  </si>
  <si>
    <t>Lomas de Zamora</t>
  </si>
  <si>
    <t>Planta Depuradora Cañuelas</t>
  </si>
  <si>
    <t>Cañuelas</t>
  </si>
  <si>
    <t>ABSA</t>
  </si>
  <si>
    <t>Planta Depuradora Las Heras</t>
  </si>
  <si>
    <t>Las Heras</t>
  </si>
  <si>
    <t>Planta Depuradora Gándara</t>
  </si>
  <si>
    <t>Marcos Paz</t>
  </si>
  <si>
    <t>Planta Depuradora Nuestra Señora de La Paz</t>
  </si>
  <si>
    <t>* Incorporación en el cálculo a partir de 2022.</t>
  </si>
  <si>
    <r>
      <t>Mapa.</t>
    </r>
    <r>
      <rPr>
        <sz val="10"/>
        <rFont val="Arial"/>
        <family val="2"/>
      </rPr>
      <t xml:space="preserve"> Localización de las plantas de tratamiento incluidas en el cálculo del indicador</t>
    </r>
  </si>
  <si>
    <r>
      <t xml:space="preserve">Descripción
</t>
    </r>
    <r>
      <rPr>
        <sz val="10"/>
        <rFont val="Arial"/>
        <family val="2"/>
      </rPr>
      <t>Una de las principales acciones que influyen en el saneamiento y recuperación ambiental de la Cuenca Matanza Riachuelo se encuentran ligadas al servicio de recolección y tratamiento de efluentes líquidos cloacales. Las empresas concesionarias del servicio, AySA y ABSA, llevan adelante -además de las obras de expansión y mantenimiento- la operación de las plantas depuradoras.
Dichas plantas tienen como objetivo reducir la carga orgánica contaminante de los efluentes cloacales para luego descargarlos a un cuerpo receptor cercano teniendo en cuenta los parámetros establecidos por la normativa a tales efectos.Por eso, cada planta es diseñada con una capacidad específica de remoción de acuerdo a su caudal de ingreso, que se encuentra ligado a la cantidad de población servida, el crecimiento demográfico y la previsión de cobertura futura.
La eficiencia alcanzada en la remoción se mide en términos de la Demanda Biológica de Oxígeno (DBO) abatida. La DBO es un parámetro vinculado a la variación en la cantidad de oxígeno necesaria para oxidar la carga orgánica presente en el líquido a tratar; su disminución da cuenta que el proceso químico y biológico se lleva adelante de forma eficaz.
Un buen tratamiento biológico (tratamiento secundario) asegura una reducción muy significativa en la carga de agentes patógenos (virus, bacterias y protozoos) presentes en los líquidos cloacales.</t>
    </r>
    <r>
      <rPr>
        <b/>
        <sz val="10"/>
        <rFont val="Arial"/>
        <family val="2"/>
      </rPr>
      <t xml:space="preserve">
Análisis de Datos
</t>
    </r>
    <r>
      <rPr>
        <sz val="10"/>
        <rFont val="Arial"/>
        <family val="2"/>
      </rPr>
      <t>Como puede observarse en el gráfico, el porcentaje de remoción media de DBO en las plantas depuradoras tomadas en el cálculo para los partidos de la Cuenca en 2023 alcanzó un valor del 87,4%, evidenciando un aumento en los valores para este parámetro desde 2016.</t>
    </r>
    <r>
      <rPr>
        <b/>
        <sz val="10"/>
        <rFont val="Arial"/>
        <family val="2"/>
      </rPr>
      <t xml:space="preserve">
</t>
    </r>
    <r>
      <rPr>
        <sz val="10"/>
        <rFont val="Arial"/>
        <family val="2"/>
      </rPr>
      <t xml:space="preserve">Lo anterior implica que entre 2009 y 2023 inclusive se observó un porcentaje de remoción media del 88,7% (promedio anual, considerando los valores obtenidos para todas las plantas, de forma ponderada respecto al caudal tratado en cada una). Mantener niveles de remoción del 85% o superior es un logro destacable si se considera el incremento de actividad en la Cuenca y la expansión del servicio a nuevas áreas dentro de los partidos, en especial en las Cuencas Media y Alta. 
</t>
    </r>
    <r>
      <rPr>
        <i/>
        <sz val="10"/>
        <rFont val="Arial"/>
        <family val="2"/>
      </rPr>
      <t xml:space="preserve">Nota
En 2022 se incluyeron en el cálculo del presente indicador las plantas depuradoras Lanús y Fiorito. </t>
    </r>
  </si>
  <si>
    <t>Marco
Regulatorio</t>
  </si>
  <si>
    <t>Planta</t>
  </si>
  <si>
    <t>-</t>
  </si>
  <si>
    <t>Q (m3/d)</t>
  </si>
  <si>
    <t>%Rem DBO</t>
  </si>
  <si>
    <t>%Rem pond</t>
  </si>
  <si>
    <t>Sudoeste</t>
  </si>
  <si>
    <t>El Jaguel</t>
  </si>
  <si>
    <t>Alejandro Korn</t>
  </si>
  <si>
    <t>Guernica</t>
  </si>
  <si>
    <t>San Vicente</t>
  </si>
  <si>
    <t>Concentración DBO entrada mg/l</t>
  </si>
  <si>
    <t>Concentración DBO salida mg/l</t>
  </si>
  <si>
    <t>Eficiencia remoción Carga Orgánica</t>
  </si>
  <si>
    <t>Gándara - Marcos Paz</t>
  </si>
  <si>
    <t>Caudal medio (m3/d)</t>
  </si>
  <si>
    <t>Nuestra Señora de La Paz - Marcos Paz</t>
  </si>
  <si>
    <t>Merlo Norte - Merlo</t>
  </si>
  <si>
    <t>TOTAL</t>
  </si>
  <si>
    <t>ABSA - Eficiencia Remoción Carga Orgánica</t>
  </si>
  <si>
    <t>Planta A. Korn</t>
  </si>
  <si>
    <t>Fuera de Cuenca</t>
  </si>
  <si>
    <t>Planta Guernica</t>
  </si>
  <si>
    <t>Planta San Vicente</t>
  </si>
  <si>
    <t>Planta Cañuelas</t>
  </si>
  <si>
    <t>Planta Las Heras</t>
  </si>
  <si>
    <t>Planta Gándara</t>
  </si>
  <si>
    <t>Planta Sra de La Paz</t>
  </si>
  <si>
    <t>Planta Merlo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</si>
</sst>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 #,##0.00_ ;_ * \-#,##0.00_ ;_ * &quot;-&quot;??_ ;_ @_ "/>
  </numFmts>
  <fonts count="20" x14ac:knownFonts="1">
    <font>
      <sz val="10"/>
      <name val="Arial"/>
    </font>
    <font>
      <b/>
      <sz val="18"/>
      <color rgb="FF616160"/>
      <name val="Arial"/>
      <family val="2"/>
    </font>
    <font>
      <sz val="12"/>
      <color theme="1"/>
      <name val="Calibri"/>
      <family val="2"/>
      <scheme val="minor"/>
    </font>
    <font>
      <sz val="11"/>
      <color theme="1" tint="0.34998626667073579"/>
      <name val="Arial"/>
      <family val="2"/>
    </font>
    <font>
      <b/>
      <sz val="11"/>
      <color theme="1" tint="0.34998626667073579"/>
      <name val="Arial"/>
      <family val="2"/>
    </font>
    <font>
      <sz val="11"/>
      <color theme="1" tint="0.14999847407452621"/>
      <name val="Arial"/>
      <family val="2"/>
    </font>
    <font>
      <sz val="11"/>
      <color theme="1"/>
      <name val="Arial"/>
      <family val="2"/>
    </font>
    <font>
      <sz val="10"/>
      <name val="Arial"/>
      <family val="2"/>
    </font>
    <font>
      <sz val="11"/>
      <name val="Arial"/>
      <family val="2"/>
    </font>
    <font>
      <b/>
      <sz val="11"/>
      <name val="Arial"/>
      <family val="2"/>
    </font>
    <font>
      <b/>
      <sz val="10"/>
      <color theme="1" tint="0.249977111117893"/>
      <name val="Arial"/>
      <family val="2"/>
    </font>
    <font>
      <b/>
      <sz val="10"/>
      <name val="Arial"/>
      <family val="2"/>
    </font>
    <font>
      <sz val="10"/>
      <color theme="1" tint="0.249977111117893"/>
      <name val="Arial"/>
      <family val="2"/>
    </font>
    <font>
      <sz val="8"/>
      <name val="Arial"/>
      <family val="2"/>
    </font>
    <font>
      <i/>
      <sz val="10"/>
      <name val="Arial"/>
      <family val="2"/>
    </font>
    <font>
      <b/>
      <sz val="12"/>
      <name val="Arial"/>
      <family val="2"/>
    </font>
    <font>
      <b/>
      <sz val="12"/>
      <color rgb="FF13B9FF"/>
      <name val="Arial"/>
      <family val="2"/>
    </font>
    <font>
      <sz val="9"/>
      <name val="Arial"/>
      <family val="2"/>
    </font>
    <font>
      <b/>
      <i/>
      <sz val="10"/>
      <color theme="2" tint="-0.749992370372631"/>
      <name val="Arial"/>
      <family val="2"/>
    </font>
    <font>
      <sz val="10"/>
      <name val="Arial Narrow"/>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diagonal/>
    </border>
  </borders>
  <cellStyleXfs count="4">
    <xf numFmtId="0" fontId="0" fillId="0" borderId="0"/>
    <xf numFmtId="165" fontId="7" fillId="0" borderId="0" applyFont="0" applyFill="0" applyBorder="0" applyAlignment="0" applyProtection="0"/>
    <xf numFmtId="9" fontId="7" fillId="0" borderId="0" applyFont="0" applyFill="0" applyBorder="0" applyAlignment="0" applyProtection="0"/>
    <xf numFmtId="0" fontId="7" fillId="0" borderId="0"/>
  </cellStyleXfs>
  <cellXfs count="118">
    <xf numFmtId="0" fontId="0" fillId="0" borderId="0" xfId="0"/>
    <xf numFmtId="0" fontId="1" fillId="2" borderId="0" xfId="0" applyFont="1" applyFill="1" applyAlignment="1">
      <alignment horizontal="left" vertical="center"/>
    </xf>
    <xf numFmtId="0" fontId="2" fillId="0" borderId="0" xfId="0" applyFont="1"/>
    <xf numFmtId="4" fontId="2" fillId="0" borderId="0" xfId="0" applyNumberFormat="1" applyFont="1"/>
    <xf numFmtId="0" fontId="0" fillId="2" borderId="0" xfId="0" applyFill="1"/>
    <xf numFmtId="0" fontId="2" fillId="2" borderId="0" xfId="0" applyFont="1" applyFill="1"/>
    <xf numFmtId="0" fontId="3" fillId="2" borderId="0" xfId="0" applyFont="1" applyFill="1"/>
    <xf numFmtId="0" fontId="5" fillId="2" borderId="0" xfId="0" applyFont="1" applyFill="1"/>
    <xf numFmtId="0" fontId="6" fillId="2" borderId="0" xfId="0" applyFont="1" applyFill="1" applyAlignment="1">
      <alignment horizontal="left" vertical="center"/>
    </xf>
    <xf numFmtId="0" fontId="8" fillId="2" borderId="0" xfId="3" applyFont="1" applyFill="1" applyAlignment="1">
      <alignment vertical="center"/>
    </xf>
    <xf numFmtId="0" fontId="8" fillId="0" borderId="0" xfId="3" applyFont="1"/>
    <xf numFmtId="0" fontId="8" fillId="2" borderId="0" xfId="0" applyFont="1" applyFill="1"/>
    <xf numFmtId="0" fontId="7" fillId="2" borderId="0" xfId="3" applyFill="1"/>
    <xf numFmtId="0" fontId="7" fillId="0" borderId="0" xfId="3"/>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1" xfId="0" applyFont="1" applyFill="1" applyBorder="1" applyAlignment="1">
      <alignment horizontal="center" vertical="center"/>
    </xf>
    <xf numFmtId="0" fontId="12" fillId="2" borderId="1" xfId="0" applyFont="1" applyFill="1" applyBorder="1" applyAlignment="1">
      <alignment horizontal="center" vertical="center"/>
    </xf>
    <xf numFmtId="164" fontId="12" fillId="2" borderId="1" xfId="0" applyNumberFormat="1"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7" fillId="2" borderId="3"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164" fontId="12" fillId="0" borderId="1" xfId="0" applyNumberFormat="1" applyFont="1" applyFill="1" applyBorder="1" applyAlignment="1">
      <alignment horizontal="center" vertical="center"/>
    </xf>
    <xf numFmtId="164" fontId="12" fillId="2" borderId="2" xfId="0" applyNumberFormat="1" applyFont="1" applyFill="1" applyBorder="1" applyAlignment="1">
      <alignment horizontal="center" vertical="center"/>
    </xf>
    <xf numFmtId="164" fontId="12" fillId="2" borderId="4" xfId="0" applyNumberFormat="1" applyFont="1" applyFill="1" applyBorder="1" applyAlignment="1">
      <alignment horizontal="center" vertical="center"/>
    </xf>
    <xf numFmtId="164" fontId="12" fillId="2" borderId="3" xfId="0" applyNumberFormat="1" applyFont="1" applyFill="1" applyBorder="1" applyAlignment="1">
      <alignment horizontal="center" vertical="center"/>
    </xf>
    <xf numFmtId="164" fontId="0" fillId="2" borderId="0" xfId="0" applyNumberFormat="1" applyFill="1"/>
    <xf numFmtId="0" fontId="13" fillId="0" borderId="0" xfId="0" applyFont="1" applyFill="1" applyBorder="1" applyAlignment="1" applyProtection="1">
      <alignment vertical="center" wrapText="1"/>
      <protection locked="0"/>
    </xf>
    <xf numFmtId="0" fontId="0" fillId="0" borderId="0" xfId="0" applyFill="1"/>
    <xf numFmtId="0" fontId="11" fillId="0" borderId="0" xfId="0" applyFont="1"/>
    <xf numFmtId="0" fontId="0" fillId="2" borderId="0" xfId="0" applyFill="1" applyProtection="1">
      <protection locked="0"/>
    </xf>
    <xf numFmtId="0" fontId="11" fillId="0" borderId="0" xfId="0" applyFont="1" applyFill="1"/>
    <xf numFmtId="0" fontId="0" fillId="0" borderId="0" xfId="0" applyFill="1" applyProtection="1">
      <protection locked="0"/>
    </xf>
    <xf numFmtId="0" fontId="11" fillId="3" borderId="0" xfId="0" applyFont="1" applyFill="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0" fillId="2" borderId="0" xfId="0" applyFill="1" applyAlignment="1">
      <alignment wrapText="1"/>
    </xf>
    <xf numFmtId="0" fontId="13" fillId="2" borderId="0" xfId="0" applyFont="1" applyFill="1" applyProtection="1">
      <protection locked="0"/>
    </xf>
    <xf numFmtId="0" fontId="7" fillId="0" borderId="0" xfId="0" applyFont="1"/>
    <xf numFmtId="0" fontId="7" fillId="2" borderId="0" xfId="0" applyFont="1" applyFill="1"/>
    <xf numFmtId="0" fontId="15" fillId="2" borderId="0" xfId="0" applyFont="1" applyFill="1" applyAlignment="1">
      <alignment vertical="center"/>
    </xf>
    <xf numFmtId="0" fontId="11" fillId="4" borderId="1" xfId="0" applyFont="1" applyFill="1" applyBorder="1" applyAlignment="1" applyProtection="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3" borderId="4" xfId="0" applyFont="1" applyFill="1" applyBorder="1" applyAlignment="1">
      <alignment horizontal="center" vertical="center"/>
    </xf>
    <xf numFmtId="165" fontId="7" fillId="2" borderId="1" xfId="1" applyNumberFormat="1" applyFont="1" applyFill="1" applyBorder="1" applyAlignment="1" applyProtection="1">
      <alignment horizontal="right" vertical="center" wrapText="1"/>
    </xf>
    <xf numFmtId="165" fontId="7" fillId="2" borderId="1" xfId="1" applyNumberFormat="1" applyFont="1" applyFill="1" applyBorder="1" applyAlignment="1" applyProtection="1">
      <alignment horizontal="right" vertical="center" wrapText="1"/>
      <protection locked="0"/>
    </xf>
    <xf numFmtId="2" fontId="7" fillId="2" borderId="1" xfId="0" applyNumberFormat="1" applyFont="1" applyFill="1" applyBorder="1" applyAlignment="1">
      <alignment horizontal="right" vertical="center" wrapText="1"/>
    </xf>
    <xf numFmtId="0" fontId="7" fillId="2" borderId="1" xfId="0" applyFont="1" applyFill="1" applyBorder="1" applyAlignment="1">
      <alignment horizontal="left"/>
    </xf>
    <xf numFmtId="0" fontId="7" fillId="3" borderId="1" xfId="0" applyFont="1" applyFill="1" applyBorder="1"/>
    <xf numFmtId="0" fontId="16" fillId="0" borderId="0" xfId="0" applyFont="1" applyAlignment="1">
      <alignment vertical="center"/>
    </xf>
    <xf numFmtId="0" fontId="17" fillId="5" borderId="1" xfId="0" applyFont="1" applyFill="1" applyBorder="1" applyAlignment="1">
      <alignment horizontal="left"/>
    </xf>
    <xf numFmtId="3" fontId="7" fillId="5" borderId="1" xfId="0" applyNumberFormat="1" applyFont="1" applyFill="1" applyBorder="1"/>
    <xf numFmtId="10" fontId="7" fillId="5" borderId="1" xfId="0" applyNumberFormat="1" applyFont="1" applyFill="1" applyBorder="1"/>
    <xf numFmtId="2" fontId="7" fillId="5" borderId="1" xfId="0" applyNumberFormat="1" applyFont="1" applyFill="1" applyBorder="1"/>
    <xf numFmtId="0" fontId="7" fillId="5" borderId="1" xfId="0" applyFont="1" applyFill="1" applyBorder="1"/>
    <xf numFmtId="3" fontId="7" fillId="5" borderId="1" xfId="0" applyNumberFormat="1" applyFont="1" applyFill="1" applyBorder="1" applyAlignment="1">
      <alignment horizontal="right"/>
    </xf>
    <xf numFmtId="2" fontId="7" fillId="5" borderId="1" xfId="0" applyNumberFormat="1" applyFont="1" applyFill="1" applyBorder="1" applyAlignment="1">
      <alignment horizontal="right"/>
    </xf>
    <xf numFmtId="10" fontId="7" fillId="2" borderId="1" xfId="2" applyNumberFormat="1" applyFont="1" applyFill="1" applyBorder="1" applyAlignment="1" applyProtection="1">
      <alignment horizontal="right" vertical="center" wrapText="1"/>
    </xf>
    <xf numFmtId="10" fontId="7" fillId="2" borderId="1" xfId="2" applyNumberFormat="1" applyFont="1" applyFill="1" applyBorder="1" applyAlignment="1">
      <alignment horizontal="right" vertical="center" wrapText="1"/>
    </xf>
    <xf numFmtId="3" fontId="7" fillId="2" borderId="1" xfId="2" applyNumberFormat="1" applyFont="1" applyFill="1" applyBorder="1" applyAlignment="1" applyProtection="1">
      <alignment horizontal="right" vertical="center" wrapText="1"/>
    </xf>
    <xf numFmtId="3" fontId="7" fillId="2" borderId="1" xfId="2" applyNumberFormat="1" applyFont="1" applyFill="1" applyBorder="1" applyAlignment="1" applyProtection="1">
      <alignment horizontal="right" vertical="center" wrapText="1"/>
      <protection locked="0"/>
    </xf>
    <xf numFmtId="0" fontId="17" fillId="6" borderId="1" xfId="0" applyFont="1" applyFill="1" applyBorder="1" applyAlignment="1">
      <alignment horizontal="left"/>
    </xf>
    <xf numFmtId="0" fontId="7" fillId="6" borderId="1" xfId="0" applyFont="1" applyFill="1" applyBorder="1"/>
    <xf numFmtId="3" fontId="7" fillId="6" borderId="1" xfId="0" applyNumberFormat="1" applyFont="1" applyFill="1" applyBorder="1"/>
    <xf numFmtId="10" fontId="7" fillId="6" borderId="1" xfId="2" applyNumberFormat="1" applyFont="1" applyFill="1" applyBorder="1"/>
    <xf numFmtId="2" fontId="7" fillId="6" borderId="1" xfId="0" applyNumberFormat="1" applyFont="1" applyFill="1" applyBorder="1" applyAlignment="1">
      <alignment horizontal="right"/>
    </xf>
    <xf numFmtId="2" fontId="7" fillId="6" borderId="1" xfId="0" applyNumberFormat="1" applyFont="1" applyFill="1" applyBorder="1"/>
    <xf numFmtId="2" fontId="7" fillId="6" borderId="1" xfId="2" applyNumberFormat="1" applyFont="1" applyFill="1" applyBorder="1"/>
    <xf numFmtId="9" fontId="7" fillId="2" borderId="0" xfId="2" applyFont="1" applyFill="1" applyBorder="1" applyAlignment="1" applyProtection="1">
      <alignment horizontal="right" vertical="center" wrapText="1"/>
    </xf>
    <xf numFmtId="9" fontId="7" fillId="2" borderId="0" xfId="2" applyFont="1" applyFill="1" applyBorder="1" applyAlignment="1" applyProtection="1">
      <alignment horizontal="right" vertical="center" wrapText="1"/>
      <protection locked="0"/>
    </xf>
    <xf numFmtId="165" fontId="7" fillId="2" borderId="0" xfId="1" applyFont="1" applyFill="1" applyBorder="1" applyAlignment="1" applyProtection="1">
      <alignment horizontal="right" vertical="center" wrapText="1"/>
      <protection locked="0"/>
    </xf>
    <xf numFmtId="0" fontId="11" fillId="4"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left" vertical="center" wrapText="1"/>
    </xf>
    <xf numFmtId="10" fontId="7" fillId="5" borderId="1" xfId="2" applyNumberFormat="1" applyFont="1" applyFill="1" applyBorder="1"/>
    <xf numFmtId="2" fontId="7" fillId="5" borderId="1" xfId="2" applyNumberFormat="1" applyFont="1" applyFill="1" applyBorder="1"/>
    <xf numFmtId="9" fontId="7" fillId="2" borderId="0" xfId="2" applyFont="1" applyFill="1"/>
    <xf numFmtId="9" fontId="7" fillId="2" borderId="0" xfId="2" applyFont="1" applyFill="1" applyBorder="1" applyAlignment="1">
      <alignment horizontal="right" vertical="center" wrapText="1"/>
    </xf>
    <xf numFmtId="165" fontId="7" fillId="2" borderId="0" xfId="1" applyFont="1" applyFill="1" applyBorder="1" applyAlignment="1">
      <alignment horizontal="right" vertical="center" wrapText="1"/>
    </xf>
    <xf numFmtId="0" fontId="7" fillId="2" borderId="0" xfId="0" applyFont="1" applyFill="1" applyBorder="1" applyAlignment="1">
      <alignment horizontal="left" vertical="center" wrapText="1"/>
    </xf>
    <xf numFmtId="0" fontId="17" fillId="3" borderId="1" xfId="0" applyFont="1" applyFill="1" applyBorder="1" applyAlignment="1">
      <alignment horizontal="left"/>
    </xf>
    <xf numFmtId="3" fontId="7" fillId="3" borderId="1" xfId="0" applyNumberFormat="1" applyFont="1" applyFill="1" applyBorder="1"/>
    <xf numFmtId="2" fontId="7" fillId="3" borderId="1" xfId="0" applyNumberFormat="1" applyFont="1" applyFill="1" applyBorder="1"/>
    <xf numFmtId="0" fontId="15" fillId="2" borderId="5" xfId="0" applyFont="1" applyFill="1" applyBorder="1" applyAlignment="1">
      <alignment horizontal="left" vertical="center"/>
    </xf>
    <xf numFmtId="164" fontId="11" fillId="3" borderId="1" xfId="2" applyNumberFormat="1" applyFont="1" applyFill="1" applyBorder="1"/>
    <xf numFmtId="0" fontId="7" fillId="2" borderId="6" xfId="0" applyFont="1" applyFill="1" applyBorder="1"/>
    <xf numFmtId="0" fontId="7" fillId="2" borderId="0" xfId="0" applyFont="1" applyFill="1" applyBorder="1"/>
    <xf numFmtId="0" fontId="11" fillId="7" borderId="1" xfId="0" applyFont="1" applyFill="1" applyBorder="1" applyAlignment="1" applyProtection="1">
      <alignment horizontal="left" vertical="center"/>
    </xf>
    <xf numFmtId="0" fontId="11" fillId="7" borderId="1" xfId="0" applyFont="1" applyFill="1" applyBorder="1" applyAlignment="1" applyProtection="1">
      <alignment horizontal="center" vertical="center"/>
    </xf>
    <xf numFmtId="0" fontId="11" fillId="7"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8" fillId="2" borderId="0" xfId="0" applyFont="1" applyFill="1" applyAlignment="1">
      <alignment horizontal="left" vertical="center"/>
    </xf>
    <xf numFmtId="165" fontId="7" fillId="6" borderId="1" xfId="1" applyNumberFormat="1" applyFont="1" applyFill="1" applyBorder="1" applyAlignment="1" applyProtection="1">
      <alignment horizontal="right" vertical="center" wrapText="1"/>
      <protection locked="0"/>
    </xf>
    <xf numFmtId="10" fontId="7" fillId="2" borderId="1" xfId="2" applyNumberFormat="1" applyFont="1" applyFill="1" applyBorder="1" applyAlignment="1" applyProtection="1">
      <alignment horizontal="right" vertical="center" wrapText="1"/>
      <protection locked="0"/>
    </xf>
    <xf numFmtId="10" fontId="7" fillId="6" borderId="1" xfId="2" applyNumberFormat="1" applyFont="1" applyFill="1" applyBorder="1" applyAlignment="1" applyProtection="1">
      <alignment horizontal="right" vertical="center" wrapText="1"/>
      <protection locked="0"/>
    </xf>
    <xf numFmtId="3" fontId="7" fillId="6" borderId="1" xfId="2" applyNumberFormat="1" applyFont="1" applyFill="1" applyBorder="1" applyAlignment="1" applyProtection="1">
      <alignment horizontal="right" vertical="center" wrapText="1"/>
      <protection locked="0"/>
    </xf>
    <xf numFmtId="0" fontId="7" fillId="2" borderId="0" xfId="0" applyFont="1" applyFill="1" applyProtection="1"/>
    <xf numFmtId="0" fontId="7" fillId="2" borderId="0" xfId="0" applyFont="1" applyFill="1" applyProtection="1">
      <protection locked="0"/>
    </xf>
    <xf numFmtId="0" fontId="11" fillId="7" borderId="1" xfId="0" applyFont="1" applyFill="1" applyBorder="1" applyAlignment="1" applyProtection="1">
      <alignment horizontal="center" vertical="center"/>
      <protection locked="0"/>
    </xf>
    <xf numFmtId="164" fontId="7" fillId="2" borderId="0" xfId="2" applyNumberFormat="1" applyFont="1" applyFill="1"/>
    <xf numFmtId="3" fontId="7" fillId="2" borderId="0" xfId="0" applyNumberFormat="1" applyFont="1" applyFill="1"/>
    <xf numFmtId="9" fontId="7" fillId="2" borderId="0" xfId="2" applyFont="1" applyFill="1" applyAlignment="1">
      <alignment horizontal="center"/>
    </xf>
    <xf numFmtId="0" fontId="11" fillId="4" borderId="1" xfId="0" applyFont="1" applyFill="1" applyBorder="1" applyAlignment="1" applyProtection="1">
      <alignment horizontal="left" vertical="center"/>
    </xf>
    <xf numFmtId="0" fontId="13" fillId="2" borderId="0" xfId="0" applyFont="1" applyFill="1"/>
    <xf numFmtId="0" fontId="13" fillId="2" borderId="0" xfId="0" applyFont="1" applyFill="1" applyBorder="1"/>
    <xf numFmtId="0" fontId="19" fillId="2" borderId="1" xfId="0" applyFont="1" applyFill="1" applyBorder="1" applyAlignment="1" applyProtection="1">
      <alignment horizontal="left" vertical="center" wrapText="1"/>
    </xf>
    <xf numFmtId="10" fontId="19" fillId="2" borderId="1" xfId="2" applyNumberFormat="1" applyFont="1" applyFill="1" applyBorder="1" applyAlignment="1" applyProtection="1">
      <alignment horizontal="right" vertical="center" wrapText="1"/>
    </xf>
    <xf numFmtId="10" fontId="19" fillId="2" borderId="1" xfId="2" applyNumberFormat="1" applyFont="1" applyFill="1" applyBorder="1" applyAlignment="1" applyProtection="1">
      <alignment horizontal="right" vertical="center" wrapText="1"/>
      <protection locked="0"/>
    </xf>
    <xf numFmtId="10" fontId="19" fillId="6" borderId="1" xfId="2" applyNumberFormat="1" applyFont="1" applyFill="1" applyBorder="1" applyAlignment="1" applyProtection="1">
      <alignment horizontal="right" vertical="center" wrapText="1"/>
      <protection locked="0"/>
    </xf>
    <xf numFmtId="10" fontId="19" fillId="2" borderId="1" xfId="2" applyNumberFormat="1" applyFont="1" applyFill="1" applyBorder="1" applyAlignment="1">
      <alignment horizontal="right" vertical="center" wrapText="1"/>
    </xf>
    <xf numFmtId="3" fontId="19" fillId="2" borderId="1" xfId="2" applyNumberFormat="1" applyFont="1" applyFill="1" applyBorder="1" applyAlignment="1" applyProtection="1">
      <alignment horizontal="right" vertical="center" wrapText="1"/>
    </xf>
    <xf numFmtId="3" fontId="19" fillId="2" borderId="1" xfId="2" applyNumberFormat="1" applyFont="1" applyFill="1" applyBorder="1" applyAlignment="1" applyProtection="1">
      <alignment horizontal="right" vertical="center" wrapText="1"/>
      <protection locked="0"/>
    </xf>
    <xf numFmtId="3" fontId="19" fillId="6" borderId="1" xfId="2" applyNumberFormat="1" applyFont="1" applyFill="1" applyBorder="1" applyAlignment="1" applyProtection="1">
      <alignment horizontal="right" vertical="center" wrapText="1"/>
      <protection locked="0"/>
    </xf>
  </cellXfs>
  <cellStyles count="4">
    <cellStyle name="Millares" xfId="1" builtinId="3"/>
    <cellStyle name="Normal" xfId="0" builtinId="0"/>
    <cellStyle name="Normal 2" xfId="3" xr:uid="{A7AFD0F8-F094-4E39-BED9-87EC89858F4C}"/>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40583829211099E-2"/>
          <c:y val="4.3115011081280699E-2"/>
          <c:w val="0.86118368763633402"/>
          <c:h val="0.86345243457840104"/>
        </c:manualLayout>
      </c:layout>
      <c:barChart>
        <c:barDir val="col"/>
        <c:grouping val="clustered"/>
        <c:varyColors val="0"/>
        <c:ser>
          <c:idx val="0"/>
          <c:order val="0"/>
          <c:spPr>
            <a:solidFill>
              <a:srgbClr val="0070C0">
                <a:alpha val="55000"/>
              </a:srgbClr>
            </a:solidFill>
          </c:spPr>
          <c:invertIfNegative val="0"/>
          <c:dLbls>
            <c:spPr>
              <a:noFill/>
              <a:ln>
                <a:noFill/>
              </a:ln>
              <a:effectLst/>
            </c:spPr>
            <c:txPr>
              <a:bodyPr/>
              <a:lstStyle/>
              <a:p>
                <a:pPr>
                  <a:defRPr sz="1000" b="1" i="0" u="none" strike="noStrike" baseline="0">
                    <a:solidFill>
                      <a:schemeClr val="tx1">
                        <a:lumMod val="50000"/>
                        <a:lumOff val="50000"/>
                      </a:schemeClr>
                    </a:solidFill>
                    <a:latin typeface="Arial" panose="020B0604020202020204" pitchFamily="34" charset="0"/>
                    <a:ea typeface="Calibri"/>
                    <a:cs typeface="Arial" panose="020B0604020202020204" pitchFamily="34" charset="0"/>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Gráfico!$B$13:$B$27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Gráfico!$C$13:$C$27</c:f>
              <c:numCache>
                <c:formatCode>0.0%</c:formatCode>
                <c:ptCount val="15"/>
                <c:pt idx="0">
                  <c:v>0.85882284471740322</c:v>
                </c:pt>
                <c:pt idx="1">
                  <c:v>0.84794828668038214</c:v>
                </c:pt>
                <c:pt idx="2">
                  <c:v>0.86401556948603531</c:v>
                </c:pt>
                <c:pt idx="3">
                  <c:v>0.87272293611793628</c:v>
                </c:pt>
                <c:pt idx="4">
                  <c:v>0.84416145585356839</c:v>
                </c:pt>
                <c:pt idx="5">
                  <c:v>0.85454149105814248</c:v>
                </c:pt>
                <c:pt idx="6">
                  <c:v>0.86849578378470871</c:v>
                </c:pt>
                <c:pt idx="7">
                  <c:v>0.85279182322744707</c:v>
                </c:pt>
                <c:pt idx="8">
                  <c:v>0.89267839857500109</c:v>
                </c:pt>
                <c:pt idx="9">
                  <c:v>0.86413483291688031</c:v>
                </c:pt>
                <c:pt idx="10">
                  <c:v>0.92844481227122333</c:v>
                </c:pt>
                <c:pt idx="11">
                  <c:v>0.88513066508083593</c:v>
                </c:pt>
                <c:pt idx="12">
                  <c:v>0.88380178097264672</c:v>
                </c:pt>
                <c:pt idx="13">
                  <c:v>0.90116910307960429</c:v>
                </c:pt>
                <c:pt idx="14">
                  <c:v>0.88688004225643891</c:v>
                </c:pt>
              </c:numCache>
            </c:numRef>
          </c:val>
          <c:extLst>
            <c:ext xmlns:c16="http://schemas.microsoft.com/office/drawing/2014/chart" uri="{C3380CC4-5D6E-409C-BE32-E72D297353CC}">
              <c16:uniqueId val="{00000000-545A-4556-BE6F-A7E97AE8A803}"/>
            </c:ext>
          </c:extLst>
        </c:ser>
        <c:dLbls>
          <c:showLegendKey val="0"/>
          <c:showVal val="0"/>
          <c:showCatName val="0"/>
          <c:showSerName val="0"/>
          <c:showPercent val="0"/>
          <c:showBubbleSize val="0"/>
        </c:dLbls>
        <c:gapWidth val="150"/>
        <c:axId val="212640752"/>
        <c:axId val="393823208"/>
      </c:barChart>
      <c:catAx>
        <c:axId val="212640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chemeClr val="tx1">
                    <a:lumMod val="75000"/>
                    <a:lumOff val="25000"/>
                  </a:schemeClr>
                </a:solidFill>
                <a:latin typeface="Arial" panose="020B0604020202020204" pitchFamily="34" charset="0"/>
                <a:ea typeface="Calibri"/>
                <a:cs typeface="Arial" panose="020B0604020202020204" pitchFamily="34" charset="0"/>
              </a:defRPr>
            </a:pPr>
            <a:endParaRPr lang="es-AR"/>
          </a:p>
        </c:txPr>
        <c:crossAx val="393823208"/>
        <c:crosses val="autoZero"/>
        <c:auto val="1"/>
        <c:lblAlgn val="ctr"/>
        <c:lblOffset val="100"/>
        <c:noMultiLvlLbl val="0"/>
      </c:catAx>
      <c:valAx>
        <c:axId val="393823208"/>
        <c:scaling>
          <c:orientation val="minMax"/>
          <c:max val="1"/>
          <c:min val="0"/>
        </c:scaling>
        <c:delete val="0"/>
        <c:axPos val="l"/>
        <c:title>
          <c:tx>
            <c:rich>
              <a:bodyPr/>
              <a:lstStyle/>
              <a:p>
                <a:pPr>
                  <a:defRPr>
                    <a:solidFill>
                      <a:schemeClr val="tx1">
                        <a:lumMod val="75000"/>
                        <a:lumOff val="25000"/>
                      </a:schemeClr>
                    </a:solidFill>
                    <a:latin typeface="Arial" panose="020B0604020202020204" pitchFamily="34" charset="0"/>
                    <a:cs typeface="Arial" panose="020B0604020202020204" pitchFamily="34" charset="0"/>
                  </a:defRPr>
                </a:pPr>
                <a:r>
                  <a:rPr lang="en-US">
                    <a:solidFill>
                      <a:schemeClr val="tx1">
                        <a:lumMod val="75000"/>
                        <a:lumOff val="25000"/>
                      </a:schemeClr>
                    </a:solidFill>
                    <a:latin typeface="Arial" panose="020B0604020202020204" pitchFamily="34" charset="0"/>
                    <a:cs typeface="Arial" panose="020B0604020202020204" pitchFamily="34" charset="0"/>
                  </a:rPr>
                  <a:t>Porcentaje de remoción media de DBO</a:t>
                </a:r>
              </a:p>
            </c:rich>
          </c:tx>
          <c:overlay val="0"/>
        </c:title>
        <c:numFmt formatCode="0%" sourceLinked="0"/>
        <c:majorTickMark val="out"/>
        <c:minorTickMark val="none"/>
        <c:tickLblPos val="nextTo"/>
        <c:txPr>
          <a:bodyPr rot="0" vert="horz"/>
          <a:lstStyle/>
          <a:p>
            <a:pPr>
              <a:defRPr sz="1000" b="0" i="0" u="none" strike="noStrike" baseline="0">
                <a:solidFill>
                  <a:schemeClr val="tx1">
                    <a:lumMod val="75000"/>
                    <a:lumOff val="25000"/>
                  </a:schemeClr>
                </a:solidFill>
                <a:latin typeface="Arial" panose="020B0604020202020204" pitchFamily="34" charset="0"/>
                <a:ea typeface="Calibri"/>
                <a:cs typeface="Arial" panose="020B0604020202020204" pitchFamily="34" charset="0"/>
              </a:defRPr>
            </a:pPr>
            <a:endParaRPr lang="es-AR"/>
          </a:p>
        </c:txPr>
        <c:crossAx val="212640752"/>
        <c:crosses val="autoZero"/>
        <c:crossBetween val="between"/>
        <c:majorUnit val="0.1"/>
        <c:minorUnit val="2E-3"/>
      </c:valAx>
      <c:spPr>
        <a:noFill/>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A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114300</xdr:colOff>
      <xdr:row>2</xdr:row>
      <xdr:rowOff>94749</xdr:rowOff>
    </xdr:from>
    <xdr:to>
      <xdr:col>1</xdr:col>
      <xdr:colOff>352926</xdr:colOff>
      <xdr:row>2</xdr:row>
      <xdr:rowOff>95821</xdr:rowOff>
    </xdr:to>
    <xdr:cxnSp macro="">
      <xdr:nvCxnSpPr>
        <xdr:cNvPr id="2" name="Conector recto 1">
          <a:extLst>
            <a:ext uri="{FF2B5EF4-FFF2-40B4-BE49-F238E27FC236}">
              <a16:creationId xmlns:a16="http://schemas.microsoft.com/office/drawing/2014/main" id="{2E77CF8A-43F0-4214-ADA7-7D51CA2574C1}"/>
            </a:ext>
          </a:extLst>
        </xdr:cNvPr>
        <xdr:cNvCxnSpPr/>
      </xdr:nvCxnSpPr>
      <xdr:spPr>
        <a:xfrm flipV="1">
          <a:off x="247650" y="485274"/>
          <a:ext cx="238626" cy="1072"/>
        </a:xfrm>
        <a:prstGeom prst="line">
          <a:avLst/>
        </a:prstGeom>
        <a:ln w="57150">
          <a:solidFill>
            <a:srgbClr val="BF166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45356</xdr:colOff>
      <xdr:row>5</xdr:row>
      <xdr:rowOff>36285</xdr:rowOff>
    </xdr:from>
    <xdr:to>
      <xdr:col>9</xdr:col>
      <xdr:colOff>693963</xdr:colOff>
      <xdr:row>6</xdr:row>
      <xdr:rowOff>54429</xdr:rowOff>
    </xdr:to>
    <xdr:graphicFrame macro="">
      <xdr:nvGraphicFramePr>
        <xdr:cNvPr id="3" name="3 Gráfico">
          <a:extLst>
            <a:ext uri="{FF2B5EF4-FFF2-40B4-BE49-F238E27FC236}">
              <a16:creationId xmlns:a16="http://schemas.microsoft.com/office/drawing/2014/main" id="{A4298BFE-B6E1-4602-9933-000875CBA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81644</xdr:colOff>
      <xdr:row>33</xdr:row>
      <xdr:rowOff>1439</xdr:rowOff>
    </xdr:from>
    <xdr:to>
      <xdr:col>7</xdr:col>
      <xdr:colOff>6137</xdr:colOff>
      <xdr:row>33</xdr:row>
      <xdr:rowOff>3828143</xdr:rowOff>
    </xdr:to>
    <xdr:pic>
      <xdr:nvPicPr>
        <xdr:cNvPr id="4" name="Imagen 3">
          <a:extLst>
            <a:ext uri="{FF2B5EF4-FFF2-40B4-BE49-F238E27FC236}">
              <a16:creationId xmlns:a16="http://schemas.microsoft.com/office/drawing/2014/main" id="{3363678B-840C-41D8-AF21-0129D48CE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4" y="10317014"/>
          <a:ext cx="5163243" cy="382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5;lculo%20remoci&#243;n%20D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sheetName val="Datos"/>
    </sheetNames>
    <sheetDataSet>
      <sheetData sheetId="0">
        <row r="13">
          <cell r="B13">
            <v>2009</v>
          </cell>
          <cell r="C13">
            <v>0.85882284471740322</v>
          </cell>
        </row>
        <row r="14">
          <cell r="B14">
            <v>2010</v>
          </cell>
          <cell r="C14">
            <v>0.84794828668038214</v>
          </cell>
        </row>
        <row r="15">
          <cell r="B15">
            <v>2011</v>
          </cell>
          <cell r="C15">
            <v>0.86401556948603531</v>
          </cell>
        </row>
        <row r="16">
          <cell r="B16">
            <v>2012</v>
          </cell>
          <cell r="C16">
            <v>0.87272293611793628</v>
          </cell>
        </row>
        <row r="17">
          <cell r="B17">
            <v>2013</v>
          </cell>
          <cell r="C17">
            <v>0.84416145585356839</v>
          </cell>
        </row>
        <row r="18">
          <cell r="B18">
            <v>2014</v>
          </cell>
          <cell r="C18">
            <v>0.85454149105814248</v>
          </cell>
        </row>
        <row r="19">
          <cell r="B19">
            <v>2015</v>
          </cell>
          <cell r="C19">
            <v>0.86849578378470871</v>
          </cell>
        </row>
        <row r="20">
          <cell r="B20">
            <v>2016</v>
          </cell>
          <cell r="C20">
            <v>0.85279182322744707</v>
          </cell>
        </row>
        <row r="21">
          <cell r="B21">
            <v>2017</v>
          </cell>
          <cell r="C21">
            <v>0.89267839857500109</v>
          </cell>
        </row>
        <row r="22">
          <cell r="B22">
            <v>2018</v>
          </cell>
          <cell r="C22">
            <v>0.86413483291688031</v>
          </cell>
        </row>
        <row r="23">
          <cell r="B23">
            <v>2019</v>
          </cell>
          <cell r="C23">
            <v>0.92844481227122333</v>
          </cell>
        </row>
        <row r="24">
          <cell r="B24">
            <v>2020</v>
          </cell>
          <cell r="C24">
            <v>0.88513066508083593</v>
          </cell>
        </row>
        <row r="25">
          <cell r="B25">
            <v>2021</v>
          </cell>
          <cell r="C25">
            <v>0.88380178097264672</v>
          </cell>
        </row>
        <row r="26">
          <cell r="B26">
            <v>2022</v>
          </cell>
          <cell r="C26">
            <v>0.90116910307960429</v>
          </cell>
        </row>
        <row r="27">
          <cell r="B27">
            <v>2023</v>
          </cell>
          <cell r="C27">
            <v>0.88688004225643891</v>
          </cell>
        </row>
      </sheetData>
      <sheetData sheetId="1">
        <row r="61">
          <cell r="X61">
            <v>0.85882284471740322</v>
          </cell>
          <cell r="AA61">
            <v>0.84794828668038214</v>
          </cell>
          <cell r="AD61">
            <v>0.86401556948603531</v>
          </cell>
          <cell r="AG61">
            <v>0.87272293611793628</v>
          </cell>
          <cell r="AJ61">
            <v>0.84416145585356839</v>
          </cell>
          <cell r="AM61">
            <v>0.85454149105814248</v>
          </cell>
          <cell r="AP61">
            <v>0.86849578378470871</v>
          </cell>
          <cell r="AS61">
            <v>0.85279182322744707</v>
          </cell>
          <cell r="AV61">
            <v>0.89267839857500109</v>
          </cell>
          <cell r="AY61">
            <v>0.86413483291688031</v>
          </cell>
          <cell r="BB61">
            <v>0.92844481227122333</v>
          </cell>
          <cell r="BE61">
            <v>0.88513066508083593</v>
          </cell>
          <cell r="BH61">
            <v>0.88380178097264672</v>
          </cell>
          <cell r="BK61">
            <v>0.90116910307960429</v>
          </cell>
          <cell r="BN61">
            <v>0.88688004225643891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E6DA-5B4F-4891-ACB9-512B3EAECFC6}">
  <sheetPr>
    <pageSetUpPr fitToPage="1"/>
  </sheetPr>
  <dimension ref="B2:BP106"/>
  <sheetViews>
    <sheetView showGridLines="0" showRowColHeaders="0" tabSelected="1" zoomScale="90" zoomScaleNormal="90" zoomScalePageLayoutView="120" workbookViewId="0"/>
  </sheetViews>
  <sheetFormatPr baseColWidth="10" defaultColWidth="11.42578125" defaultRowHeight="12.75" x14ac:dyDescent="0.2"/>
  <cols>
    <col min="1" max="1" width="2" style="4" customWidth="1"/>
    <col min="2" max="2" width="32" style="4" customWidth="1"/>
    <col min="3" max="3" width="7.5703125" style="4" bestFit="1" customWidth="1"/>
    <col min="4" max="4" width="7.28515625" style="4" customWidth="1"/>
    <col min="5" max="5" width="6.85546875" style="4" customWidth="1"/>
    <col min="6" max="7" width="11.42578125" style="4" customWidth="1"/>
    <col min="8" max="8" width="15.5703125" style="4" customWidth="1"/>
    <col min="9" max="9" width="23.5703125" style="4" customWidth="1"/>
    <col min="10" max="10" width="16.42578125" style="4" customWidth="1"/>
    <col min="11" max="11" width="15.28515625" style="4" bestFit="1" customWidth="1"/>
    <col min="12" max="16" width="11.5703125" style="4" bestFit="1" customWidth="1"/>
    <col min="17" max="17" width="11.42578125" style="4"/>
    <col min="18" max="18" width="11.42578125" style="4" customWidth="1"/>
    <col min="19" max="19" width="10.42578125" style="4" customWidth="1"/>
    <col min="20" max="20" width="8.42578125" style="4" hidden="1" customWidth="1"/>
    <col min="21" max="21" width="9.42578125" style="4" hidden="1" customWidth="1"/>
    <col min="22" max="22" width="12" style="4" hidden="1" customWidth="1"/>
    <col min="23" max="24" width="0" style="4" hidden="1" customWidth="1"/>
    <col min="25" max="58" width="11.5703125" style="4" bestFit="1" customWidth="1"/>
    <col min="59" max="16384" width="11.42578125" style="4"/>
  </cols>
  <sheetData>
    <row r="2" spans="2:11" ht="18.600000000000001" customHeight="1" x14ac:dyDescent="0.25">
      <c r="B2" s="1" t="s">
        <v>0</v>
      </c>
      <c r="C2" s="2"/>
      <c r="D2" s="3"/>
      <c r="E2" s="2"/>
      <c r="F2" s="3"/>
      <c r="G2" s="2"/>
    </row>
    <row r="3" spans="2:11" ht="12" customHeight="1" x14ac:dyDescent="0.25">
      <c r="B3" s="5"/>
    </row>
    <row r="4" spans="2:11" ht="18.600000000000001" customHeight="1" x14ac:dyDescent="0.25">
      <c r="B4" s="6" t="s">
        <v>1</v>
      </c>
    </row>
    <row r="6" spans="2:11" ht="357" customHeight="1" x14ac:dyDescent="0.2"/>
    <row r="7" spans="2:11" ht="13.5" customHeight="1" x14ac:dyDescent="0.2">
      <c r="B7" s="7" t="s">
        <v>2</v>
      </c>
    </row>
    <row r="8" spans="2:11" ht="15.95" customHeight="1" x14ac:dyDescent="0.2">
      <c r="B8" s="7" t="s">
        <v>3</v>
      </c>
    </row>
    <row r="9" spans="2:11" ht="18" customHeight="1" x14ac:dyDescent="0.2">
      <c r="B9" s="8"/>
      <c r="C9" s="8"/>
      <c r="D9" s="8"/>
      <c r="E9" s="8"/>
      <c r="F9" s="8"/>
      <c r="G9" s="8"/>
    </row>
    <row r="10" spans="2:11" ht="20.25" customHeight="1" x14ac:dyDescent="0.2">
      <c r="B10" s="9" t="s">
        <v>4</v>
      </c>
      <c r="C10" s="10"/>
      <c r="D10" s="10"/>
      <c r="E10" s="10"/>
      <c r="F10" s="11"/>
      <c r="G10" s="8"/>
      <c r="H10" s="9" t="s">
        <v>5</v>
      </c>
      <c r="I10" s="10"/>
      <c r="J10" s="10"/>
      <c r="K10" s="10"/>
    </row>
    <row r="11" spans="2:11" ht="9.9499999999999993" customHeight="1" x14ac:dyDescent="0.2">
      <c r="B11" s="8"/>
      <c r="C11" s="8"/>
      <c r="D11" s="8"/>
      <c r="E11" s="8"/>
      <c r="F11" s="8"/>
      <c r="G11" s="8"/>
      <c r="H11" s="12"/>
      <c r="I11" s="13"/>
      <c r="J11" s="13"/>
      <c r="K11" s="13"/>
    </row>
    <row r="12" spans="2:11" ht="30" customHeight="1" x14ac:dyDescent="0.2">
      <c r="B12" s="14" t="s">
        <v>6</v>
      </c>
      <c r="C12" s="15" t="s">
        <v>7</v>
      </c>
      <c r="D12" s="15"/>
      <c r="E12" s="15"/>
      <c r="H12" s="16" t="s">
        <v>8</v>
      </c>
      <c r="I12" s="17"/>
      <c r="J12" s="18" t="s">
        <v>9</v>
      </c>
      <c r="K12" s="19" t="s">
        <v>10</v>
      </c>
    </row>
    <row r="13" spans="2:11" x14ac:dyDescent="0.2">
      <c r="B13" s="20">
        <v>2009</v>
      </c>
      <c r="C13" s="21">
        <f>+[1]Datos!X61</f>
        <v>0.85882284471740322</v>
      </c>
      <c r="D13" s="21"/>
      <c r="E13" s="21"/>
      <c r="H13" s="22" t="s">
        <v>11</v>
      </c>
      <c r="I13" s="23"/>
      <c r="J13" s="24" t="s">
        <v>12</v>
      </c>
      <c r="K13" s="25" t="s">
        <v>13</v>
      </c>
    </row>
    <row r="14" spans="2:11" x14ac:dyDescent="0.2">
      <c r="B14" s="20">
        <v>2010</v>
      </c>
      <c r="C14" s="21">
        <f>+[1]Datos!AA61</f>
        <v>0.84794828668038214</v>
      </c>
      <c r="D14" s="21"/>
      <c r="E14" s="21"/>
      <c r="H14" s="26" t="s">
        <v>14</v>
      </c>
      <c r="I14" s="27"/>
      <c r="J14" s="24" t="s">
        <v>15</v>
      </c>
      <c r="K14" s="25" t="s">
        <v>13</v>
      </c>
    </row>
    <row r="15" spans="2:11" x14ac:dyDescent="0.2">
      <c r="B15" s="20">
        <v>2011</v>
      </c>
      <c r="C15" s="21">
        <f>+[1]Datos!AD61</f>
        <v>0.86401556948603531</v>
      </c>
      <c r="D15" s="21"/>
      <c r="E15" s="21"/>
      <c r="H15" s="26" t="s">
        <v>16</v>
      </c>
      <c r="I15" s="27"/>
      <c r="J15" s="25" t="s">
        <v>17</v>
      </c>
      <c r="K15" s="25" t="s">
        <v>13</v>
      </c>
    </row>
    <row r="16" spans="2:11" x14ac:dyDescent="0.2">
      <c r="B16" s="20">
        <v>2012</v>
      </c>
      <c r="C16" s="21">
        <f>+[1]Datos!AG61</f>
        <v>0.87272293611793628</v>
      </c>
      <c r="D16" s="21"/>
      <c r="E16" s="21"/>
      <c r="H16" s="26" t="s">
        <v>18</v>
      </c>
      <c r="I16" s="27"/>
      <c r="J16" s="25" t="s">
        <v>19</v>
      </c>
      <c r="K16" s="25" t="s">
        <v>13</v>
      </c>
    </row>
    <row r="17" spans="2:17" x14ac:dyDescent="0.2">
      <c r="B17" s="20">
        <v>2013</v>
      </c>
      <c r="C17" s="21">
        <f>+[1]Datos!AJ61</f>
        <v>0.84416145585356839</v>
      </c>
      <c r="D17" s="21"/>
      <c r="E17" s="21"/>
      <c r="H17" s="26" t="s">
        <v>20</v>
      </c>
      <c r="I17" s="27"/>
      <c r="J17" s="25" t="s">
        <v>21</v>
      </c>
      <c r="K17" s="25" t="s">
        <v>22</v>
      </c>
    </row>
    <row r="18" spans="2:17" x14ac:dyDescent="0.2">
      <c r="B18" s="20">
        <v>2014</v>
      </c>
      <c r="C18" s="21">
        <f>+[1]Datos!AM61</f>
        <v>0.85454149105814248</v>
      </c>
      <c r="D18" s="21"/>
      <c r="E18" s="21"/>
      <c r="H18" s="26" t="s">
        <v>23</v>
      </c>
      <c r="I18" s="27"/>
      <c r="J18" s="25" t="s">
        <v>24</v>
      </c>
      <c r="K18" s="25" t="s">
        <v>22</v>
      </c>
    </row>
    <row r="19" spans="2:17" x14ac:dyDescent="0.2">
      <c r="B19" s="20">
        <v>2015</v>
      </c>
      <c r="C19" s="21">
        <f>+[1]Datos!AP61</f>
        <v>0.86849578378470871</v>
      </c>
      <c r="D19" s="21"/>
      <c r="E19" s="21"/>
      <c r="H19" s="26" t="s">
        <v>25</v>
      </c>
      <c r="I19" s="27"/>
      <c r="J19" s="25" t="s">
        <v>26</v>
      </c>
      <c r="K19" s="25" t="s">
        <v>22</v>
      </c>
    </row>
    <row r="20" spans="2:17" x14ac:dyDescent="0.2">
      <c r="B20" s="20">
        <v>2016</v>
      </c>
      <c r="C20" s="21">
        <f>+[1]Datos!AS61</f>
        <v>0.85279182322744707</v>
      </c>
      <c r="D20" s="21"/>
      <c r="E20" s="21"/>
      <c r="H20" s="26" t="s">
        <v>27</v>
      </c>
      <c r="I20" s="27"/>
      <c r="J20" s="25" t="s">
        <v>26</v>
      </c>
      <c r="K20" s="25" t="s">
        <v>22</v>
      </c>
    </row>
    <row r="21" spans="2:17" x14ac:dyDescent="0.2">
      <c r="B21" s="20">
        <v>2017</v>
      </c>
      <c r="C21" s="28">
        <f>+[1]Datos!AV61</f>
        <v>0.89267839857500109</v>
      </c>
      <c r="D21" s="28"/>
      <c r="E21" s="28"/>
    </row>
    <row r="22" spans="2:17" x14ac:dyDescent="0.2">
      <c r="B22" s="20">
        <v>2018</v>
      </c>
      <c r="C22" s="29">
        <f>+[1]Datos!AY61</f>
        <v>0.86413483291688031</v>
      </c>
      <c r="D22" s="30"/>
      <c r="E22" s="31"/>
      <c r="H22" s="4" t="s">
        <v>28</v>
      </c>
    </row>
    <row r="23" spans="2:17" x14ac:dyDescent="0.2">
      <c r="B23" s="20">
        <v>2019</v>
      </c>
      <c r="C23" s="29">
        <f>+[1]Datos!BB61</f>
        <v>0.92844481227122333</v>
      </c>
      <c r="D23" s="30"/>
      <c r="E23" s="31"/>
    </row>
    <row r="24" spans="2:17" x14ac:dyDescent="0.2">
      <c r="B24" s="20">
        <v>2020</v>
      </c>
      <c r="C24" s="29">
        <f>+[1]Datos!BE61</f>
        <v>0.88513066508083593</v>
      </c>
      <c r="D24" s="30"/>
      <c r="E24" s="31"/>
      <c r="G24" s="32"/>
    </row>
    <row r="25" spans="2:17" x14ac:dyDescent="0.2">
      <c r="B25" s="20">
        <v>2021</v>
      </c>
      <c r="C25" s="29">
        <f>+[1]Datos!BH61</f>
        <v>0.88380178097264672</v>
      </c>
      <c r="D25" s="30"/>
      <c r="E25" s="31"/>
      <c r="G25" s="32"/>
    </row>
    <row r="26" spans="2:17" ht="14.45" customHeight="1" x14ac:dyDescent="0.2">
      <c r="B26" s="20">
        <v>2022</v>
      </c>
      <c r="C26" s="29">
        <f>+[1]Datos!BK61</f>
        <v>0.90116910307960429</v>
      </c>
      <c r="D26" s="30"/>
      <c r="E26" s="31"/>
      <c r="G26" s="32"/>
    </row>
    <row r="27" spans="2:17" ht="14.45" customHeight="1" x14ac:dyDescent="0.2">
      <c r="B27" s="20">
        <v>2023</v>
      </c>
      <c r="C27" s="29">
        <f>+[1]Datos!BN61</f>
        <v>0.88688004225643891</v>
      </c>
      <c r="D27" s="30"/>
      <c r="E27" s="31"/>
      <c r="G27" s="32"/>
    </row>
    <row r="28" spans="2:17" ht="18.95" customHeight="1" x14ac:dyDescent="0.2">
      <c r="B28" s="7" t="s">
        <v>2</v>
      </c>
      <c r="K28" s="33"/>
      <c r="L28" s="33"/>
      <c r="M28" s="33"/>
      <c r="N28" s="33"/>
      <c r="O28" s="33"/>
      <c r="P28" s="33"/>
      <c r="Q28" s="33"/>
    </row>
    <row r="29" spans="2:17" ht="12.75" customHeight="1" x14ac:dyDescent="0.2">
      <c r="B29" s="7" t="s">
        <v>3</v>
      </c>
      <c r="K29" s="34"/>
      <c r="L29" s="34"/>
      <c r="M29" s="34"/>
      <c r="N29" s="34"/>
      <c r="O29" s="34"/>
      <c r="P29" s="34"/>
      <c r="Q29" s="34"/>
    </row>
    <row r="30" spans="2:17" ht="17.100000000000001" customHeight="1" x14ac:dyDescent="0.2">
      <c r="B30" s="8"/>
      <c r="C30" s="8"/>
      <c r="D30" s="8"/>
      <c r="E30" s="8"/>
      <c r="F30" s="8"/>
      <c r="G30" s="8"/>
    </row>
    <row r="31" spans="2:17" ht="11.45" customHeight="1" x14ac:dyDescent="0.2">
      <c r="B31" s="35"/>
      <c r="C31" s="36"/>
      <c r="D31" s="36"/>
      <c r="E31" s="36"/>
    </row>
    <row r="32" spans="2:17" ht="11.45" customHeight="1" x14ac:dyDescent="0.2">
      <c r="B32" s="37" t="s">
        <v>29</v>
      </c>
      <c r="C32" s="38"/>
      <c r="D32" s="38"/>
      <c r="E32" s="38"/>
      <c r="F32" s="34"/>
      <c r="G32" s="34"/>
    </row>
    <row r="33" spans="2:68" ht="9.9499999999999993" customHeight="1" x14ac:dyDescent="0.2">
      <c r="B33" s="35"/>
      <c r="C33" s="36"/>
      <c r="D33" s="36"/>
      <c r="E33" s="36"/>
    </row>
    <row r="34" spans="2:68" ht="303" customHeight="1" x14ac:dyDescent="0.2">
      <c r="B34" s="35"/>
      <c r="C34" s="36"/>
      <c r="D34" s="36"/>
      <c r="E34" s="36"/>
    </row>
    <row r="35" spans="2:68" ht="11.45" customHeight="1" x14ac:dyDescent="0.2">
      <c r="B35" s="35"/>
      <c r="C35" s="36"/>
      <c r="D35" s="36"/>
      <c r="E35" s="36"/>
    </row>
    <row r="36" spans="2:68" s="41" customFormat="1" ht="302.45" customHeight="1" x14ac:dyDescent="0.2">
      <c r="B36" s="39" t="s">
        <v>30</v>
      </c>
      <c r="C36" s="40"/>
      <c r="D36" s="40"/>
      <c r="E36" s="40"/>
      <c r="F36" s="40"/>
      <c r="G36" s="40"/>
      <c r="H36" s="40"/>
      <c r="I36" s="40"/>
      <c r="J36" s="40"/>
      <c r="K36" s="40"/>
      <c r="L36" s="40"/>
      <c r="M36" s="40"/>
      <c r="N36" s="40"/>
      <c r="O36" s="40"/>
      <c r="P36" s="40"/>
      <c r="Q36" s="40"/>
      <c r="R36" s="40"/>
      <c r="S36" s="40"/>
      <c r="T36" s="40"/>
      <c r="U36" s="40"/>
      <c r="V36" s="40"/>
      <c r="W36" s="40"/>
      <c r="X36" s="40"/>
    </row>
    <row r="37" spans="2:68" x14ac:dyDescent="0.2">
      <c r="B37" s="42"/>
      <c r="C37" s="36"/>
      <c r="D37" s="36"/>
      <c r="E37" s="36"/>
    </row>
    <row r="38" spans="2:68" x14ac:dyDescent="0.2">
      <c r="B38" s="43"/>
      <c r="C38" s="36"/>
      <c r="D38" s="36"/>
      <c r="E38" s="36"/>
    </row>
    <row r="39" spans="2:68" x14ac:dyDescent="0.2">
      <c r="B39" s="43"/>
      <c r="C39" s="36"/>
      <c r="D39" s="36"/>
      <c r="E39" s="36"/>
    </row>
    <row r="40" spans="2:68" x14ac:dyDescent="0.2">
      <c r="B40"/>
      <c r="C40" s="36"/>
      <c r="D40" s="36"/>
      <c r="E40" s="36"/>
    </row>
    <row r="41" spans="2:68" x14ac:dyDescent="0.2">
      <c r="B41" s="43"/>
      <c r="C41" s="36"/>
      <c r="D41" s="36"/>
      <c r="E41" s="36"/>
    </row>
    <row r="42" spans="2:68" x14ac:dyDescent="0.2">
      <c r="B42" s="43"/>
      <c r="C42" s="36"/>
      <c r="D42" s="36"/>
      <c r="E42" s="36"/>
    </row>
    <row r="43" spans="2:68" ht="16.5" hidden="1" customHeight="1" x14ac:dyDescent="0.2">
      <c r="B43" s="43"/>
      <c r="C43" s="36"/>
      <c r="D43" s="36"/>
      <c r="E43" s="36"/>
    </row>
    <row r="44" spans="2:68" ht="15.75" hidden="1" x14ac:dyDescent="0.2">
      <c r="B44"/>
      <c r="C44" s="44"/>
      <c r="D44" s="45"/>
      <c r="E44" s="45"/>
      <c r="F44" s="45"/>
      <c r="G44" s="45"/>
      <c r="H44" s="45"/>
      <c r="I44" s="45"/>
      <c r="J44" s="45"/>
      <c r="K44" s="45"/>
      <c r="L44" s="45"/>
      <c r="M44" s="45"/>
      <c r="N44" s="45"/>
      <c r="O44" s="45"/>
      <c r="P44" s="45"/>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row>
    <row r="45" spans="2:68" ht="10.5" hidden="1" customHeight="1" x14ac:dyDescent="0.2">
      <c r="B45" s="43"/>
      <c r="C45" s="44"/>
      <c r="D45" s="45"/>
      <c r="E45" s="45"/>
      <c r="F45" s="45"/>
      <c r="G45" s="45"/>
      <c r="H45" s="45"/>
      <c r="I45" s="45"/>
      <c r="J45" s="45"/>
      <c r="K45" s="45"/>
      <c r="L45" s="45"/>
      <c r="M45" s="45"/>
      <c r="N45" s="45"/>
      <c r="O45" s="45"/>
      <c r="P45" s="45"/>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row>
    <row r="46" spans="2:68" ht="25.5" hidden="1" x14ac:dyDescent="0.2">
      <c r="B46" s="43"/>
      <c r="C46" s="46">
        <v>2009</v>
      </c>
      <c r="D46" s="46">
        <v>2010</v>
      </c>
      <c r="E46" s="46">
        <v>2011</v>
      </c>
      <c r="F46" s="46">
        <v>2012</v>
      </c>
      <c r="G46" s="46">
        <v>2013</v>
      </c>
      <c r="H46" s="47">
        <v>2014</v>
      </c>
      <c r="I46" s="47">
        <v>2015</v>
      </c>
      <c r="J46" s="47">
        <v>2016</v>
      </c>
      <c r="K46" s="47">
        <v>2017</v>
      </c>
      <c r="L46" s="47">
        <v>2018</v>
      </c>
      <c r="M46" s="47">
        <v>2019</v>
      </c>
      <c r="N46" s="47">
        <v>2020</v>
      </c>
      <c r="O46" s="47">
        <v>2021</v>
      </c>
      <c r="P46" s="48" t="s">
        <v>31</v>
      </c>
      <c r="Q46" s="44"/>
      <c r="R46" s="44"/>
      <c r="S46" s="19" t="s">
        <v>32</v>
      </c>
      <c r="T46" s="16">
        <v>2009</v>
      </c>
      <c r="U46" s="49"/>
      <c r="V46" s="17"/>
      <c r="W46" s="16">
        <v>2010</v>
      </c>
      <c r="X46" s="49"/>
      <c r="Y46" s="17"/>
      <c r="Z46" s="16">
        <v>2011</v>
      </c>
      <c r="AA46" s="49"/>
      <c r="AB46" s="17"/>
      <c r="AC46" s="16">
        <v>2012</v>
      </c>
      <c r="AD46" s="49"/>
      <c r="AE46" s="17"/>
      <c r="AF46" s="16">
        <v>2013</v>
      </c>
      <c r="AG46" s="49"/>
      <c r="AH46" s="17"/>
      <c r="AI46" s="16">
        <v>2014</v>
      </c>
      <c r="AJ46" s="49"/>
      <c r="AK46" s="17"/>
      <c r="AL46" s="16">
        <v>2015</v>
      </c>
      <c r="AM46" s="49"/>
      <c r="AN46" s="17"/>
      <c r="AO46" s="16">
        <v>2016</v>
      </c>
      <c r="AP46" s="49"/>
      <c r="AQ46" s="17"/>
      <c r="AR46" s="16">
        <v>2017</v>
      </c>
      <c r="AS46" s="49"/>
      <c r="AT46" s="17"/>
      <c r="AU46" s="16">
        <v>2018</v>
      </c>
      <c r="AV46" s="49"/>
      <c r="AW46" s="17"/>
      <c r="AX46" s="16">
        <v>2019</v>
      </c>
      <c r="AY46" s="49"/>
      <c r="AZ46" s="17"/>
      <c r="BA46" s="16">
        <v>2020</v>
      </c>
      <c r="BB46" s="49"/>
      <c r="BC46" s="17"/>
      <c r="BD46" s="16">
        <v>2021</v>
      </c>
      <c r="BE46" s="49"/>
      <c r="BF46" s="17"/>
      <c r="BG46" s="44"/>
      <c r="BH46" s="44"/>
      <c r="BI46" s="44"/>
      <c r="BJ46" s="44"/>
      <c r="BK46" s="44"/>
      <c r="BL46" s="44"/>
      <c r="BM46" s="44"/>
      <c r="BN46" s="44"/>
      <c r="BO46" s="44"/>
      <c r="BP46" s="44"/>
    </row>
    <row r="47" spans="2:68" hidden="1" x14ac:dyDescent="0.2">
      <c r="B47"/>
      <c r="C47" s="50">
        <v>169.0744473106368</v>
      </c>
      <c r="D47" s="50">
        <v>137.27948065271619</v>
      </c>
      <c r="E47" s="50">
        <v>160.68757638893382</v>
      </c>
      <c r="F47" s="50"/>
      <c r="G47" s="50"/>
      <c r="H47" s="50">
        <v>151.28</v>
      </c>
      <c r="I47" s="51">
        <v>151.85</v>
      </c>
      <c r="J47" s="51">
        <v>157</v>
      </c>
      <c r="K47" s="51">
        <v>146</v>
      </c>
      <c r="L47" s="51">
        <v>129.65</v>
      </c>
      <c r="M47" s="51">
        <v>121</v>
      </c>
      <c r="N47" s="51">
        <v>149</v>
      </c>
      <c r="O47" s="51">
        <v>149.35453365368249</v>
      </c>
      <c r="P47" s="52" t="s">
        <v>33</v>
      </c>
      <c r="Q47" s="44"/>
      <c r="R47" s="44"/>
      <c r="S47" s="53"/>
      <c r="T47" s="54" t="s">
        <v>34</v>
      </c>
      <c r="U47" s="19" t="s">
        <v>35</v>
      </c>
      <c r="V47" s="19" t="s">
        <v>36</v>
      </c>
      <c r="W47" s="54" t="s">
        <v>34</v>
      </c>
      <c r="X47" s="19" t="s">
        <v>35</v>
      </c>
      <c r="Y47" s="19" t="s">
        <v>36</v>
      </c>
      <c r="Z47" s="54" t="s">
        <v>34</v>
      </c>
      <c r="AA47" s="19" t="s">
        <v>35</v>
      </c>
      <c r="AB47" s="19" t="s">
        <v>36</v>
      </c>
      <c r="AC47" s="54" t="s">
        <v>34</v>
      </c>
      <c r="AD47" s="19" t="s">
        <v>35</v>
      </c>
      <c r="AE47" s="19" t="s">
        <v>36</v>
      </c>
      <c r="AF47" s="54" t="s">
        <v>34</v>
      </c>
      <c r="AG47" s="19" t="s">
        <v>35</v>
      </c>
      <c r="AH47" s="19" t="s">
        <v>36</v>
      </c>
      <c r="AI47" s="54" t="s">
        <v>34</v>
      </c>
      <c r="AJ47" s="19" t="s">
        <v>35</v>
      </c>
      <c r="AK47" s="19" t="s">
        <v>36</v>
      </c>
      <c r="AL47" s="54" t="s">
        <v>34</v>
      </c>
      <c r="AM47" s="19" t="s">
        <v>35</v>
      </c>
      <c r="AN47" s="19" t="s">
        <v>36</v>
      </c>
      <c r="AO47" s="54" t="s">
        <v>34</v>
      </c>
      <c r="AP47" s="19" t="s">
        <v>35</v>
      </c>
      <c r="AQ47" s="19" t="s">
        <v>36</v>
      </c>
      <c r="AR47" s="54" t="s">
        <v>34</v>
      </c>
      <c r="AS47" s="19" t="s">
        <v>35</v>
      </c>
      <c r="AT47" s="19" t="s">
        <v>36</v>
      </c>
      <c r="AU47" s="54" t="s">
        <v>34</v>
      </c>
      <c r="AV47" s="19" t="s">
        <v>35</v>
      </c>
      <c r="AW47" s="19" t="s">
        <v>36</v>
      </c>
      <c r="AX47" s="54" t="s">
        <v>34</v>
      </c>
      <c r="AY47" s="19" t="s">
        <v>35</v>
      </c>
      <c r="AZ47" s="19" t="s">
        <v>36</v>
      </c>
      <c r="BA47" s="54" t="s">
        <v>34</v>
      </c>
      <c r="BB47" s="19" t="s">
        <v>35</v>
      </c>
      <c r="BC47" s="19" t="s">
        <v>36</v>
      </c>
      <c r="BD47" s="54" t="s">
        <v>34</v>
      </c>
      <c r="BE47" s="19" t="s">
        <v>35</v>
      </c>
      <c r="BF47" s="19" t="s">
        <v>36</v>
      </c>
      <c r="BG47" s="44"/>
      <c r="BH47" s="44"/>
      <c r="BI47" s="44"/>
      <c r="BJ47" s="44"/>
      <c r="BK47" s="44"/>
      <c r="BL47" s="44"/>
      <c r="BM47" s="44"/>
      <c r="BN47" s="44"/>
      <c r="BO47" s="44"/>
      <c r="BP47" s="44"/>
    </row>
    <row r="48" spans="2:68" ht="15.75" hidden="1" x14ac:dyDescent="0.2">
      <c r="B48" s="55"/>
      <c r="C48" s="50">
        <v>24.174386929243909</v>
      </c>
      <c r="D48" s="50">
        <v>21.017283785401954</v>
      </c>
      <c r="E48" s="50">
        <v>22.422437407563972</v>
      </c>
      <c r="F48" s="50"/>
      <c r="G48" s="50"/>
      <c r="H48" s="50">
        <v>20.55</v>
      </c>
      <c r="I48" s="51">
        <v>19.7</v>
      </c>
      <c r="J48" s="51">
        <v>23</v>
      </c>
      <c r="K48" s="51">
        <v>20</v>
      </c>
      <c r="L48" s="51">
        <v>17.62</v>
      </c>
      <c r="M48" s="51">
        <v>6.2</v>
      </c>
      <c r="N48" s="51">
        <v>17</v>
      </c>
      <c r="O48" s="51">
        <v>15.127201922094839</v>
      </c>
      <c r="P48" s="52">
        <v>30</v>
      </c>
      <c r="Q48" s="44"/>
      <c r="R48" s="44"/>
      <c r="S48" s="56" t="s">
        <v>37</v>
      </c>
      <c r="T48" s="57">
        <f>C50</f>
        <v>188088</v>
      </c>
      <c r="U48" s="58">
        <f>C49</f>
        <v>0.85701927574644776</v>
      </c>
      <c r="V48" s="59">
        <f>+T48*U48</f>
        <v>161195.04153659786</v>
      </c>
      <c r="W48" s="57">
        <f>+D50</f>
        <v>201980</v>
      </c>
      <c r="X48" s="58">
        <f>+D49</f>
        <v>0.84690149113711621</v>
      </c>
      <c r="Y48" s="60">
        <f>+W48*X48</f>
        <v>171057.16317987474</v>
      </c>
      <c r="Z48" s="57">
        <f>+E50</f>
        <v>185248</v>
      </c>
      <c r="AA48" s="58">
        <f>+E49</f>
        <v>0.86045942124802532</v>
      </c>
      <c r="AB48" s="60">
        <f>+Z48*AA48</f>
        <v>159398.38686735419</v>
      </c>
      <c r="AC48" s="61">
        <f>+F50</f>
        <v>168697</v>
      </c>
      <c r="AD48" s="58">
        <f>F49</f>
        <v>0.878</v>
      </c>
      <c r="AE48" s="60">
        <f t="shared" ref="AE48:AE57" si="0">+AC48*AD48</f>
        <v>148115.96600000001</v>
      </c>
      <c r="AF48" s="61">
        <f>G50</f>
        <v>160924</v>
      </c>
      <c r="AG48" s="58">
        <f>G49</f>
        <v>0.86399999999999999</v>
      </c>
      <c r="AH48" s="60">
        <f t="shared" ref="AH48:AH57" si="1">+AF48*AG48</f>
        <v>139038.33600000001</v>
      </c>
      <c r="AI48" s="61">
        <f>H50</f>
        <v>222912</v>
      </c>
      <c r="AJ48" s="58">
        <f>H49</f>
        <v>0.86415917503966155</v>
      </c>
      <c r="AK48" s="60">
        <f>+AI48*AJ48</f>
        <v>192631.45002644105</v>
      </c>
      <c r="AL48" s="61">
        <f>I50</f>
        <v>211408</v>
      </c>
      <c r="AM48" s="58">
        <f>I49</f>
        <v>0.87026671056964111</v>
      </c>
      <c r="AN48" s="60">
        <f>+AL48*AM48</f>
        <v>183981.3447481067</v>
      </c>
      <c r="AO48" s="62">
        <f>J50</f>
        <v>170208</v>
      </c>
      <c r="AP48" s="59">
        <f>J49</f>
        <v>0.85350318471337583</v>
      </c>
      <c r="AQ48" s="59">
        <f>+AO48*AP48</f>
        <v>145273.07006369426</v>
      </c>
      <c r="AR48" s="62">
        <v>1.87</v>
      </c>
      <c r="AS48" s="59">
        <v>0.86301369863013699</v>
      </c>
      <c r="AT48" s="59">
        <v>1.6138356164383563</v>
      </c>
      <c r="AU48" s="62">
        <f>L50</f>
        <v>158976</v>
      </c>
      <c r="AV48" s="59">
        <f>L49</f>
        <v>0.86409564211338219</v>
      </c>
      <c r="AW48" s="59">
        <f>+AU48*AV48</f>
        <v>137370.46880061703</v>
      </c>
      <c r="AX48" s="62">
        <f>M50</f>
        <v>147744</v>
      </c>
      <c r="AY48" s="59">
        <f>M49</f>
        <v>0.94876033057851239</v>
      </c>
      <c r="AZ48" s="59">
        <f>+AX48*AY48</f>
        <v>140173.64628099173</v>
      </c>
      <c r="BA48" s="62">
        <f>N50</f>
        <v>147744</v>
      </c>
      <c r="BB48" s="59">
        <f>N49</f>
        <v>0.88590604026845643</v>
      </c>
      <c r="BC48" s="59">
        <f>+BA48*BB48</f>
        <v>130887.30201342283</v>
      </c>
      <c r="BD48" s="62">
        <f>O50</f>
        <v>197881.13150684931</v>
      </c>
      <c r="BE48" s="59">
        <f>O49</f>
        <v>0.89871615174955988</v>
      </c>
      <c r="BF48" s="59">
        <f>+BD48*BE48</f>
        <v>177838.96901168421</v>
      </c>
      <c r="BG48" s="44"/>
      <c r="BH48" s="44"/>
      <c r="BI48" s="44"/>
      <c r="BJ48" s="44"/>
      <c r="BK48" s="44"/>
      <c r="BL48" s="44"/>
      <c r="BM48" s="44"/>
      <c r="BN48" s="44"/>
      <c r="BO48" s="44"/>
      <c r="BP48" s="44"/>
    </row>
    <row r="49" spans="2:68" hidden="1" x14ac:dyDescent="0.2">
      <c r="B49"/>
      <c r="C49" s="63">
        <f>1-C48/C47</f>
        <v>0.85701927574644776</v>
      </c>
      <c r="D49" s="63">
        <f>1-D48/D47</f>
        <v>0.84690149113711621</v>
      </c>
      <c r="E49" s="63">
        <f>1-E48/E47</f>
        <v>0.86045942124802532</v>
      </c>
      <c r="F49" s="63">
        <v>0.878</v>
      </c>
      <c r="G49" s="63">
        <v>0.86399999999999999</v>
      </c>
      <c r="H49" s="63">
        <f>1-H48/H47</f>
        <v>0.86415917503966155</v>
      </c>
      <c r="I49" s="63">
        <f>1-I48/I47</f>
        <v>0.87026671056964111</v>
      </c>
      <c r="J49" s="63">
        <f t="shared" ref="J49:O49" si="2">1-J48/J47</f>
        <v>0.85350318471337583</v>
      </c>
      <c r="K49" s="63">
        <f t="shared" si="2"/>
        <v>0.86301369863013699</v>
      </c>
      <c r="L49" s="63">
        <f t="shared" si="2"/>
        <v>0.86409564211338219</v>
      </c>
      <c r="M49" s="63">
        <f t="shared" si="2"/>
        <v>0.94876033057851239</v>
      </c>
      <c r="N49" s="63">
        <f t="shared" si="2"/>
        <v>0.88590604026845643</v>
      </c>
      <c r="O49" s="63">
        <f t="shared" si="2"/>
        <v>0.89871615174955988</v>
      </c>
      <c r="P49" s="64" t="s">
        <v>33</v>
      </c>
      <c r="Q49" s="44"/>
      <c r="R49" s="44"/>
      <c r="S49" s="56" t="s">
        <v>38</v>
      </c>
      <c r="T49" s="57">
        <f>C56</f>
        <v>10841</v>
      </c>
      <c r="U49" s="58">
        <f>C55</f>
        <v>0.89011420903887595</v>
      </c>
      <c r="V49" s="59">
        <f>+T49*U49</f>
        <v>9649.7281401904547</v>
      </c>
      <c r="W49" s="57">
        <f>+D56</f>
        <v>11889</v>
      </c>
      <c r="X49" s="58">
        <f>+D55</f>
        <v>0.86573210061165096</v>
      </c>
      <c r="Y49" s="60">
        <f>+W49*X49</f>
        <v>10292.688944171918</v>
      </c>
      <c r="Z49" s="57">
        <f>+E56</f>
        <v>12153</v>
      </c>
      <c r="AA49" s="58">
        <f>+E55</f>
        <v>0.91822188469996413</v>
      </c>
      <c r="AB49" s="60">
        <f>+Z49*AA49</f>
        <v>11159.150564758664</v>
      </c>
      <c r="AC49" s="57">
        <f>F56</f>
        <v>16533</v>
      </c>
      <c r="AD49" s="58">
        <f>F55</f>
        <v>0.92359999999999998</v>
      </c>
      <c r="AE49" s="60">
        <f t="shared" si="0"/>
        <v>15269.8788</v>
      </c>
      <c r="AF49" s="57">
        <f>G56</f>
        <v>17546</v>
      </c>
      <c r="AG49" s="58">
        <f>G55</f>
        <v>0.82399999999999995</v>
      </c>
      <c r="AH49" s="60">
        <f t="shared" si="1"/>
        <v>14457.903999999999</v>
      </c>
      <c r="AI49" s="57">
        <f>H56</f>
        <v>19872</v>
      </c>
      <c r="AJ49" s="58">
        <f>H55</f>
        <v>0.8996733838663955</v>
      </c>
      <c r="AK49" s="60">
        <f t="shared" ref="AK49:AK57" si="3">+AI49*AJ49</f>
        <v>17878.309484193011</v>
      </c>
      <c r="AL49" s="57">
        <f>I56</f>
        <v>25056</v>
      </c>
      <c r="AM49" s="58">
        <f>I55</f>
        <v>0.87790697674418605</v>
      </c>
      <c r="AN49" s="60">
        <f t="shared" ref="AN49:AN57" si="4">+AL49*AM49</f>
        <v>21996.837209302324</v>
      </c>
      <c r="AO49" s="62">
        <f>J56</f>
        <v>25920</v>
      </c>
      <c r="AP49" s="59">
        <f>J55</f>
        <v>0.86708860759493667</v>
      </c>
      <c r="AQ49" s="59">
        <f t="shared" ref="AQ49:AQ57" si="5">+AO49*AP49</f>
        <v>22474.936708860758</v>
      </c>
      <c r="AR49" s="59">
        <v>0.25</v>
      </c>
      <c r="AS49" s="59">
        <v>0.84722222222222221</v>
      </c>
      <c r="AT49" s="59">
        <v>0.21180555555555555</v>
      </c>
      <c r="AU49" s="59">
        <f>L56</f>
        <v>29376</v>
      </c>
      <c r="AV49" s="59">
        <f>L55</f>
        <v>0.83374723135780926</v>
      </c>
      <c r="AW49" s="59">
        <f t="shared" ref="AW49:AW57" si="6">+AU49*AV49</f>
        <v>24492.158668367007</v>
      </c>
      <c r="AX49" s="59">
        <f>M56</f>
        <v>30240</v>
      </c>
      <c r="AY49" s="59">
        <f>M55</f>
        <v>0.83750000000000002</v>
      </c>
      <c r="AZ49" s="59">
        <f t="shared" ref="AZ49:AZ57" si="7">+AX49*AY49</f>
        <v>25326</v>
      </c>
      <c r="BA49" s="59">
        <f>N56</f>
        <v>32832</v>
      </c>
      <c r="BB49" s="59">
        <f>N55</f>
        <v>0.84662576687116564</v>
      </c>
      <c r="BC49" s="59">
        <f>+BA49*BB49</f>
        <v>27796.417177914111</v>
      </c>
      <c r="BD49" s="59">
        <f>O56</f>
        <v>36196.008219178082</v>
      </c>
      <c r="BE49" s="59">
        <f>O55</f>
        <v>0.82802547770700641</v>
      </c>
      <c r="BF49" s="59">
        <f>+BD49*BE49</f>
        <v>29971.216996771662</v>
      </c>
      <c r="BG49" s="44"/>
      <c r="BH49" s="44"/>
      <c r="BI49" s="44"/>
      <c r="BJ49" s="44"/>
      <c r="BK49" s="44"/>
      <c r="BL49" s="44"/>
      <c r="BM49" s="44"/>
      <c r="BN49" s="44"/>
      <c r="BO49" s="44"/>
      <c r="BP49" s="44"/>
    </row>
    <row r="50" spans="2:68" hidden="1" x14ac:dyDescent="0.2">
      <c r="B50" s="43"/>
      <c r="C50" s="65">
        <v>188088</v>
      </c>
      <c r="D50" s="65">
        <v>201980</v>
      </c>
      <c r="E50" s="65">
        <v>185248</v>
      </c>
      <c r="F50" s="65">
        <v>168697</v>
      </c>
      <c r="G50" s="65">
        <v>160924</v>
      </c>
      <c r="H50" s="65">
        <v>222912</v>
      </c>
      <c r="I50" s="66">
        <v>211408</v>
      </c>
      <c r="J50" s="66">
        <v>170208</v>
      </c>
      <c r="K50" s="66">
        <v>161568</v>
      </c>
      <c r="L50" s="66">
        <v>158976</v>
      </c>
      <c r="M50" s="66">
        <v>147744</v>
      </c>
      <c r="N50" s="66">
        <v>147744</v>
      </c>
      <c r="O50" s="66">
        <v>197881.13150684931</v>
      </c>
      <c r="P50" s="64"/>
      <c r="Q50" s="44"/>
      <c r="R50" s="44"/>
      <c r="S50" s="67" t="s">
        <v>39</v>
      </c>
      <c r="T50" s="68"/>
      <c r="U50" s="68"/>
      <c r="V50" s="68"/>
      <c r="W50" s="68"/>
      <c r="X50" s="68"/>
      <c r="Y50" s="68"/>
      <c r="Z50" s="68"/>
      <c r="AA50" s="68"/>
      <c r="AB50" s="68"/>
      <c r="AC50" s="69">
        <f>F64</f>
        <v>0</v>
      </c>
      <c r="AD50" s="70">
        <f>F63</f>
        <v>0</v>
      </c>
      <c r="AE50" s="68">
        <f t="shared" si="0"/>
        <v>0</v>
      </c>
      <c r="AF50" s="69">
        <f>G64</f>
        <v>0</v>
      </c>
      <c r="AG50" s="70">
        <f>G63</f>
        <v>0</v>
      </c>
      <c r="AH50" s="68">
        <f t="shared" si="1"/>
        <v>0</v>
      </c>
      <c r="AI50" s="69">
        <f>H64</f>
        <v>0</v>
      </c>
      <c r="AJ50" s="70">
        <f>H63</f>
        <v>0</v>
      </c>
      <c r="AK50" s="68">
        <f t="shared" si="3"/>
        <v>0</v>
      </c>
      <c r="AL50" s="69">
        <f>I64</f>
        <v>0</v>
      </c>
      <c r="AM50" s="70">
        <f>I63</f>
        <v>0</v>
      </c>
      <c r="AN50" s="68">
        <f t="shared" si="4"/>
        <v>0</v>
      </c>
      <c r="AO50" s="71">
        <f>J64</f>
        <v>0</v>
      </c>
      <c r="AP50" s="72">
        <f>J63</f>
        <v>0</v>
      </c>
      <c r="AQ50" s="72">
        <f t="shared" si="5"/>
        <v>0</v>
      </c>
      <c r="AR50" s="72">
        <v>0</v>
      </c>
      <c r="AS50" s="73">
        <v>0</v>
      </c>
      <c r="AT50" s="72">
        <v>0</v>
      </c>
      <c r="AU50" s="72">
        <f>L64</f>
        <v>0</v>
      </c>
      <c r="AV50" s="73">
        <f>L63</f>
        <v>0</v>
      </c>
      <c r="AW50" s="72">
        <f t="shared" si="6"/>
        <v>0</v>
      </c>
      <c r="AX50" s="72">
        <f>M64</f>
        <v>0</v>
      </c>
      <c r="AY50" s="73">
        <f>M63</f>
        <v>0</v>
      </c>
      <c r="AZ50" s="72">
        <f t="shared" si="7"/>
        <v>0</v>
      </c>
      <c r="BA50" s="72">
        <f>R64</f>
        <v>0</v>
      </c>
      <c r="BB50" s="73">
        <f>R63</f>
        <v>0</v>
      </c>
      <c r="BC50" s="72">
        <f t="shared" ref="BC50:BC52" si="8">+BA50*BB50</f>
        <v>0</v>
      </c>
      <c r="BD50" s="72">
        <f>U64</f>
        <v>0</v>
      </c>
      <c r="BE50" s="73">
        <f>U63</f>
        <v>0</v>
      </c>
      <c r="BF50" s="72">
        <f t="shared" ref="BF50:BF52" si="9">+BD50*BE50</f>
        <v>0</v>
      </c>
      <c r="BG50" s="44"/>
      <c r="BH50" s="44"/>
      <c r="BI50" s="44"/>
      <c r="BJ50" s="44"/>
      <c r="BK50" s="44"/>
      <c r="BL50" s="44"/>
      <c r="BM50" s="44"/>
      <c r="BN50" s="44"/>
      <c r="BO50" s="44"/>
      <c r="BP50" s="44"/>
    </row>
    <row r="51" spans="2:68" hidden="1" x14ac:dyDescent="0.2">
      <c r="B51"/>
      <c r="C51" s="74"/>
      <c r="D51" s="74"/>
      <c r="E51" s="74"/>
      <c r="F51" s="74"/>
      <c r="G51" s="74"/>
      <c r="H51" s="75"/>
      <c r="I51" s="75"/>
      <c r="J51" s="76"/>
      <c r="K51" s="76"/>
      <c r="L51" s="76"/>
      <c r="M51" s="76"/>
      <c r="N51" s="76"/>
      <c r="O51" s="75"/>
      <c r="P51" s="44"/>
      <c r="Q51" s="44"/>
      <c r="R51" s="44"/>
      <c r="S51" s="67" t="s">
        <v>40</v>
      </c>
      <c r="T51" s="68"/>
      <c r="U51" s="68"/>
      <c r="V51" s="68"/>
      <c r="W51" s="68"/>
      <c r="X51" s="68"/>
      <c r="Y51" s="68"/>
      <c r="Z51" s="68"/>
      <c r="AA51" s="68"/>
      <c r="AB51" s="68"/>
      <c r="AC51" s="69">
        <f>F70</f>
        <v>0</v>
      </c>
      <c r="AD51" s="70">
        <f>F69</f>
        <v>0</v>
      </c>
      <c r="AE51" s="68">
        <f t="shared" si="0"/>
        <v>0</v>
      </c>
      <c r="AF51" s="69">
        <f>G70</f>
        <v>0</v>
      </c>
      <c r="AG51" s="70">
        <f>G69</f>
        <v>0</v>
      </c>
      <c r="AH51" s="68">
        <f t="shared" si="1"/>
        <v>0</v>
      </c>
      <c r="AI51" s="69">
        <f>H70</f>
        <v>0</v>
      </c>
      <c r="AJ51" s="70">
        <f>H69</f>
        <v>0</v>
      </c>
      <c r="AK51" s="68">
        <f t="shared" si="3"/>
        <v>0</v>
      </c>
      <c r="AL51" s="69">
        <f>I70</f>
        <v>0</v>
      </c>
      <c r="AM51" s="70">
        <f>I69</f>
        <v>0</v>
      </c>
      <c r="AN51" s="68">
        <f t="shared" si="4"/>
        <v>0</v>
      </c>
      <c r="AO51" s="71">
        <f>J70</f>
        <v>0</v>
      </c>
      <c r="AP51" s="72">
        <f>+J69</f>
        <v>0</v>
      </c>
      <c r="AQ51" s="72">
        <f t="shared" si="5"/>
        <v>0</v>
      </c>
      <c r="AR51" s="72">
        <v>0</v>
      </c>
      <c r="AS51" s="73">
        <v>0</v>
      </c>
      <c r="AT51" s="72">
        <v>0</v>
      </c>
      <c r="AU51" s="72">
        <f>L70</f>
        <v>0</v>
      </c>
      <c r="AV51" s="73">
        <f>L69</f>
        <v>0</v>
      </c>
      <c r="AW51" s="72">
        <f t="shared" si="6"/>
        <v>0</v>
      </c>
      <c r="AX51" s="72">
        <f>M70</f>
        <v>0</v>
      </c>
      <c r="AY51" s="73">
        <f>M69</f>
        <v>0</v>
      </c>
      <c r="AZ51" s="72">
        <f t="shared" si="7"/>
        <v>0</v>
      </c>
      <c r="BA51" s="72">
        <f>R70</f>
        <v>0</v>
      </c>
      <c r="BB51" s="73">
        <f>R69</f>
        <v>0</v>
      </c>
      <c r="BC51" s="72">
        <f t="shared" si="8"/>
        <v>0</v>
      </c>
      <c r="BD51" s="72">
        <f>U70</f>
        <v>0</v>
      </c>
      <c r="BE51" s="73">
        <f>U69</f>
        <v>0</v>
      </c>
      <c r="BF51" s="72">
        <f t="shared" si="9"/>
        <v>0</v>
      </c>
      <c r="BG51" s="44"/>
      <c r="BH51" s="44"/>
      <c r="BI51" s="44"/>
      <c r="BJ51" s="44"/>
      <c r="BK51" s="44"/>
      <c r="BL51" s="44"/>
      <c r="BM51" s="44"/>
      <c r="BN51" s="44"/>
      <c r="BO51" s="44"/>
      <c r="BP51" s="44"/>
    </row>
    <row r="52" spans="2:68" ht="25.5" hidden="1" x14ac:dyDescent="0.2">
      <c r="B52" s="43"/>
      <c r="C52" s="46">
        <v>2009</v>
      </c>
      <c r="D52" s="46">
        <v>2010</v>
      </c>
      <c r="E52" s="46">
        <v>2011</v>
      </c>
      <c r="F52" s="46">
        <v>2012</v>
      </c>
      <c r="G52" s="46">
        <v>2013</v>
      </c>
      <c r="H52" s="77">
        <v>2014</v>
      </c>
      <c r="I52" s="77">
        <v>2015</v>
      </c>
      <c r="J52" s="47">
        <v>2016</v>
      </c>
      <c r="K52" s="47">
        <v>2017</v>
      </c>
      <c r="L52" s="47">
        <v>2018</v>
      </c>
      <c r="M52" s="47">
        <v>2019</v>
      </c>
      <c r="N52" s="47">
        <v>2020</v>
      </c>
      <c r="O52" s="47">
        <v>2021</v>
      </c>
      <c r="P52" s="48" t="s">
        <v>31</v>
      </c>
      <c r="Q52" s="44"/>
      <c r="R52" s="44"/>
      <c r="S52" s="67" t="s">
        <v>41</v>
      </c>
      <c r="T52" s="68"/>
      <c r="U52" s="68"/>
      <c r="V52" s="68"/>
      <c r="W52" s="68"/>
      <c r="X52" s="68"/>
      <c r="Y52" s="68"/>
      <c r="Z52" s="68"/>
      <c r="AA52" s="68"/>
      <c r="AB52" s="68"/>
      <c r="AC52" s="69">
        <f>F76</f>
        <v>3630</v>
      </c>
      <c r="AD52" s="70">
        <f>F75</f>
        <v>0.92269999999999996</v>
      </c>
      <c r="AE52" s="68">
        <f t="shared" si="0"/>
        <v>3349.4009999999998</v>
      </c>
      <c r="AF52" s="69">
        <f>G76</f>
        <v>3360</v>
      </c>
      <c r="AG52" s="70">
        <f>G75</f>
        <v>0.94799999999999995</v>
      </c>
      <c r="AH52" s="68">
        <f t="shared" si="1"/>
        <v>3185.2799999999997</v>
      </c>
      <c r="AI52" s="69">
        <f>H76</f>
        <v>3360</v>
      </c>
      <c r="AJ52" s="70">
        <f>H75</f>
        <v>0.84</v>
      </c>
      <c r="AK52" s="68">
        <f t="shared" si="3"/>
        <v>2822.4</v>
      </c>
      <c r="AL52" s="69">
        <f>I76</f>
        <v>3360</v>
      </c>
      <c r="AM52" s="70">
        <f>I75</f>
        <v>0.7</v>
      </c>
      <c r="AN52" s="68">
        <f t="shared" si="4"/>
        <v>2352</v>
      </c>
      <c r="AO52" s="71">
        <f>J76</f>
        <v>0</v>
      </c>
      <c r="AP52" s="72">
        <f>+J75</f>
        <v>0</v>
      </c>
      <c r="AQ52" s="72">
        <f t="shared" si="5"/>
        <v>0</v>
      </c>
      <c r="AR52" s="72">
        <v>0</v>
      </c>
      <c r="AS52" s="73">
        <v>0</v>
      </c>
      <c r="AT52" s="72">
        <v>0</v>
      </c>
      <c r="AU52" s="72">
        <f>L76</f>
        <v>0</v>
      </c>
      <c r="AV52" s="73">
        <f>L75</f>
        <v>0</v>
      </c>
      <c r="AW52" s="72">
        <f t="shared" si="6"/>
        <v>0</v>
      </c>
      <c r="AX52" s="72">
        <f>M76</f>
        <v>0</v>
      </c>
      <c r="AY52" s="73">
        <f>M75</f>
        <v>0</v>
      </c>
      <c r="AZ52" s="72">
        <f t="shared" si="7"/>
        <v>0</v>
      </c>
      <c r="BA52" s="72">
        <f>R76</f>
        <v>0</v>
      </c>
      <c r="BB52" s="73">
        <f>R75</f>
        <v>0</v>
      </c>
      <c r="BC52" s="72">
        <f t="shared" si="8"/>
        <v>0</v>
      </c>
      <c r="BD52" s="72">
        <f>U76</f>
        <v>0</v>
      </c>
      <c r="BE52" s="73">
        <f>U75</f>
        <v>0</v>
      </c>
      <c r="BF52" s="72">
        <f t="shared" si="9"/>
        <v>0</v>
      </c>
      <c r="BG52" s="44"/>
      <c r="BH52" s="44"/>
      <c r="BI52" s="44"/>
      <c r="BJ52" s="44"/>
      <c r="BK52" s="44"/>
      <c r="BL52" s="44"/>
      <c r="BM52" s="44"/>
      <c r="BN52" s="44"/>
      <c r="BO52" s="44"/>
      <c r="BP52" s="44"/>
    </row>
    <row r="53" spans="2:68" hidden="1" x14ac:dyDescent="0.2">
      <c r="B53" s="78" t="s">
        <v>42</v>
      </c>
      <c r="C53" s="50">
        <v>117.42889010320052</v>
      </c>
      <c r="D53" s="50">
        <v>117.22980369445359</v>
      </c>
      <c r="E53" s="50">
        <v>148.2124221222152</v>
      </c>
      <c r="F53" s="50"/>
      <c r="G53" s="50"/>
      <c r="H53" s="50">
        <v>162.27000000000001</v>
      </c>
      <c r="I53" s="51">
        <v>172</v>
      </c>
      <c r="J53" s="51">
        <v>158</v>
      </c>
      <c r="K53" s="51">
        <v>144</v>
      </c>
      <c r="L53" s="51">
        <v>148.99</v>
      </c>
      <c r="M53" s="51">
        <v>160</v>
      </c>
      <c r="N53" s="51">
        <v>163</v>
      </c>
      <c r="O53" s="51">
        <v>157</v>
      </c>
      <c r="P53" s="52" t="s">
        <v>33</v>
      </c>
      <c r="Q53" s="44"/>
      <c r="R53" s="44"/>
      <c r="S53" s="56" t="s">
        <v>21</v>
      </c>
      <c r="T53" s="60"/>
      <c r="U53" s="60"/>
      <c r="V53" s="60"/>
      <c r="W53" s="60"/>
      <c r="X53" s="60"/>
      <c r="Y53" s="60"/>
      <c r="Z53" s="60"/>
      <c r="AA53" s="60"/>
      <c r="AB53" s="60"/>
      <c r="AC53" s="57">
        <f>F82</f>
        <v>3820</v>
      </c>
      <c r="AD53" s="79">
        <f>F81</f>
        <v>0.64949999999999997</v>
      </c>
      <c r="AE53" s="60">
        <f t="shared" si="0"/>
        <v>2481.0899999999997</v>
      </c>
      <c r="AF53" s="57">
        <f>G82</f>
        <v>3840</v>
      </c>
      <c r="AG53" s="79">
        <f>G81</f>
        <v>0.55000000000000004</v>
      </c>
      <c r="AH53" s="60">
        <f t="shared" si="1"/>
        <v>2112</v>
      </c>
      <c r="AI53" s="57">
        <f>H82</f>
        <v>3840</v>
      </c>
      <c r="AJ53" s="79">
        <f>H81</f>
        <v>0.56000000000000005</v>
      </c>
      <c r="AK53" s="60">
        <f t="shared" si="3"/>
        <v>2150.4</v>
      </c>
      <c r="AL53" s="57">
        <f>I82</f>
        <v>0</v>
      </c>
      <c r="AM53" s="79">
        <f>I81</f>
        <v>0</v>
      </c>
      <c r="AN53" s="60">
        <f t="shared" si="4"/>
        <v>0</v>
      </c>
      <c r="AO53" s="62">
        <f>J82</f>
        <v>4320</v>
      </c>
      <c r="AP53" s="59">
        <f>+J81</f>
        <v>0.96</v>
      </c>
      <c r="AQ53" s="59">
        <f t="shared" si="5"/>
        <v>4147.2</v>
      </c>
      <c r="AR53" s="59">
        <v>4560</v>
      </c>
      <c r="AS53" s="80">
        <v>0.96</v>
      </c>
      <c r="AT53" s="59">
        <v>4377.5999999999995</v>
      </c>
      <c r="AU53" s="59">
        <f>L82</f>
        <v>13500</v>
      </c>
      <c r="AV53" s="80">
        <f>L81</f>
        <v>0.96</v>
      </c>
      <c r="AW53" s="59">
        <f t="shared" si="6"/>
        <v>12960</v>
      </c>
      <c r="AX53" s="59">
        <f>M82</f>
        <v>3675</v>
      </c>
      <c r="AY53" s="80">
        <f>M81</f>
        <v>0.97</v>
      </c>
      <c r="AZ53" s="59">
        <f t="shared" si="7"/>
        <v>3564.75</v>
      </c>
      <c r="BA53" s="59">
        <f>N82</f>
        <v>13500</v>
      </c>
      <c r="BB53" s="80">
        <f>N81</f>
        <v>0.97</v>
      </c>
      <c r="BC53" s="59">
        <f>+BA53*BB53</f>
        <v>13095</v>
      </c>
      <c r="BD53" s="59">
        <f>O82</f>
        <v>4800</v>
      </c>
      <c r="BE53" s="80">
        <f>O81</f>
        <v>0.96</v>
      </c>
      <c r="BF53" s="59">
        <f>+BD53*BE53</f>
        <v>4608</v>
      </c>
      <c r="BG53" s="44"/>
      <c r="BH53" s="44"/>
      <c r="BI53" s="44"/>
      <c r="BJ53" s="44"/>
      <c r="BK53" s="44"/>
      <c r="BL53" s="44"/>
      <c r="BM53" s="44"/>
      <c r="BN53" s="44"/>
      <c r="BO53" s="44"/>
      <c r="BP53" s="44"/>
    </row>
    <row r="54" spans="2:68" hidden="1" x14ac:dyDescent="0.2">
      <c r="B54" s="78" t="s">
        <v>43</v>
      </c>
      <c r="C54" s="50">
        <v>12.9037664706771</v>
      </c>
      <c r="D54" s="50">
        <v>15.740199487762808</v>
      </c>
      <c r="E54" s="50">
        <v>12.120532545208098</v>
      </c>
      <c r="F54" s="50"/>
      <c r="G54" s="50"/>
      <c r="H54" s="50">
        <v>16.28</v>
      </c>
      <c r="I54" s="51">
        <v>21</v>
      </c>
      <c r="J54" s="51">
        <v>21</v>
      </c>
      <c r="K54" s="51">
        <v>22</v>
      </c>
      <c r="L54" s="51">
        <v>24.77</v>
      </c>
      <c r="M54" s="51">
        <v>26</v>
      </c>
      <c r="N54" s="51">
        <v>25</v>
      </c>
      <c r="O54" s="51">
        <v>27</v>
      </c>
      <c r="P54" s="52">
        <v>30</v>
      </c>
      <c r="Q54" s="81"/>
      <c r="R54" s="44"/>
      <c r="S54" s="56" t="s">
        <v>24</v>
      </c>
      <c r="T54" s="60"/>
      <c r="U54" s="60"/>
      <c r="V54" s="60"/>
      <c r="W54" s="60"/>
      <c r="X54" s="60"/>
      <c r="Y54" s="60"/>
      <c r="Z54" s="60"/>
      <c r="AA54" s="60"/>
      <c r="AB54" s="60"/>
      <c r="AC54" s="57">
        <f>F88</f>
        <v>1100</v>
      </c>
      <c r="AD54" s="79">
        <f>F87</f>
        <v>0.50949999999999995</v>
      </c>
      <c r="AE54" s="60">
        <f t="shared" si="0"/>
        <v>560.44999999999993</v>
      </c>
      <c r="AF54" s="57">
        <f>G88</f>
        <v>1200</v>
      </c>
      <c r="AG54" s="79">
        <f>G87</f>
        <v>0.84899999999999998</v>
      </c>
      <c r="AH54" s="60">
        <f t="shared" si="1"/>
        <v>1018.8</v>
      </c>
      <c r="AI54" s="57">
        <f>H88</f>
        <v>1200</v>
      </c>
      <c r="AJ54" s="79">
        <f>H87</f>
        <v>0.57999999999999996</v>
      </c>
      <c r="AK54" s="60">
        <f t="shared" si="3"/>
        <v>696</v>
      </c>
      <c r="AL54" s="57">
        <f>I88</f>
        <v>1200</v>
      </c>
      <c r="AM54" s="79">
        <f>I87</f>
        <v>0.36</v>
      </c>
      <c r="AN54" s="60">
        <f t="shared" si="4"/>
        <v>432</v>
      </c>
      <c r="AO54" s="62">
        <f>J88</f>
        <v>1200</v>
      </c>
      <c r="AP54" s="59">
        <f>J87</f>
        <v>0.26</v>
      </c>
      <c r="AQ54" s="59">
        <f t="shared" si="5"/>
        <v>312</v>
      </c>
      <c r="AR54" s="59">
        <v>1200</v>
      </c>
      <c r="AS54" s="80">
        <v>0.6</v>
      </c>
      <c r="AT54" s="59">
        <v>720</v>
      </c>
      <c r="AU54" s="59">
        <f>L88</f>
        <v>1200</v>
      </c>
      <c r="AV54" s="80">
        <f>L87</f>
        <v>0.63</v>
      </c>
      <c r="AW54" s="59">
        <f t="shared" si="6"/>
        <v>756</v>
      </c>
      <c r="AX54" s="59">
        <f>M88</f>
        <v>1275</v>
      </c>
      <c r="AY54" s="80">
        <f>M87</f>
        <v>0.69</v>
      </c>
      <c r="AZ54" s="59">
        <f t="shared" si="7"/>
        <v>879.74999999999989</v>
      </c>
      <c r="BA54" s="59">
        <f>N88</f>
        <v>1200</v>
      </c>
      <c r="BB54" s="80">
        <f>N87</f>
        <v>0.78</v>
      </c>
      <c r="BC54" s="59">
        <f>+BA54*BB54</f>
        <v>936</v>
      </c>
      <c r="BD54" s="59">
        <f>O88</f>
        <v>3840</v>
      </c>
      <c r="BE54" s="80">
        <f>O87</f>
        <v>0.51</v>
      </c>
      <c r="BF54" s="59">
        <f>+BD54*BE54</f>
        <v>1958.4</v>
      </c>
      <c r="BG54" s="44"/>
      <c r="BH54" s="44"/>
      <c r="BI54" s="44"/>
      <c r="BJ54" s="44"/>
      <c r="BK54" s="44"/>
      <c r="BL54" s="44"/>
      <c r="BM54" s="44"/>
      <c r="BN54" s="44"/>
      <c r="BO54" s="44"/>
      <c r="BP54" s="44"/>
    </row>
    <row r="55" spans="2:68" hidden="1" x14ac:dyDescent="0.2">
      <c r="B55" s="78" t="s">
        <v>44</v>
      </c>
      <c r="C55" s="63">
        <f>1-C54/C53</f>
        <v>0.89011420903887595</v>
      </c>
      <c r="D55" s="63">
        <f>1-D54/D53</f>
        <v>0.86573210061165096</v>
      </c>
      <c r="E55" s="63">
        <f>1-E54/E53</f>
        <v>0.91822188469996413</v>
      </c>
      <c r="F55" s="63">
        <v>0.92359999999999998</v>
      </c>
      <c r="G55" s="63">
        <v>0.82399999999999995</v>
      </c>
      <c r="H55" s="63">
        <f>1-H54/H53</f>
        <v>0.8996733838663955</v>
      </c>
      <c r="I55" s="63">
        <f>1-I54/I53</f>
        <v>0.87790697674418605</v>
      </c>
      <c r="J55" s="63">
        <f t="shared" ref="J55:L55" si="10">1-J54/J53</f>
        <v>0.86708860759493667</v>
      </c>
      <c r="K55" s="63">
        <f t="shared" si="10"/>
        <v>0.84722222222222221</v>
      </c>
      <c r="L55" s="63">
        <f t="shared" si="10"/>
        <v>0.83374723135780926</v>
      </c>
      <c r="M55" s="63">
        <f>1-M54/M53</f>
        <v>0.83750000000000002</v>
      </c>
      <c r="N55" s="63">
        <f>1-N54/N53</f>
        <v>0.84662576687116564</v>
      </c>
      <c r="O55" s="63">
        <f>1-O54/O53</f>
        <v>0.82802547770700641</v>
      </c>
      <c r="P55" s="64" t="s">
        <v>33</v>
      </c>
      <c r="Q55" s="44"/>
      <c r="R55" s="44"/>
      <c r="S55" s="56" t="s">
        <v>45</v>
      </c>
      <c r="T55" s="60"/>
      <c r="U55" s="60"/>
      <c r="V55" s="60"/>
      <c r="W55" s="60"/>
      <c r="X55" s="60"/>
      <c r="Y55" s="60"/>
      <c r="Z55" s="60"/>
      <c r="AA55" s="60"/>
      <c r="AB55" s="60"/>
      <c r="AC55" s="57">
        <f>F94</f>
        <v>4160</v>
      </c>
      <c r="AD55" s="79">
        <f>F93</f>
        <v>0.76480000000000004</v>
      </c>
      <c r="AE55" s="60">
        <f t="shared" si="0"/>
        <v>3181.5680000000002</v>
      </c>
      <c r="AF55" s="57">
        <f>G94</f>
        <v>4320</v>
      </c>
      <c r="AG55" s="79">
        <f>G93</f>
        <v>0.56000000000000005</v>
      </c>
      <c r="AH55" s="60">
        <f t="shared" si="1"/>
        <v>2419.2000000000003</v>
      </c>
      <c r="AI55" s="57">
        <f>H94</f>
        <v>4320</v>
      </c>
      <c r="AJ55" s="79">
        <f>H93</f>
        <v>0.59</v>
      </c>
      <c r="AK55" s="60">
        <f t="shared" si="3"/>
        <v>2548.7999999999997</v>
      </c>
      <c r="AL55" s="57">
        <f>I94</f>
        <v>0</v>
      </c>
      <c r="AM55" s="79">
        <f>I93</f>
        <v>0</v>
      </c>
      <c r="AN55" s="60">
        <f t="shared" si="4"/>
        <v>0</v>
      </c>
      <c r="AO55" s="62">
        <f>J94</f>
        <v>5880</v>
      </c>
      <c r="AP55" s="59">
        <f>J93</f>
        <v>0.8</v>
      </c>
      <c r="AQ55" s="59">
        <f t="shared" si="5"/>
        <v>4704</v>
      </c>
      <c r="AR55" s="59">
        <v>6840</v>
      </c>
      <c r="AS55" s="80">
        <v>0.9</v>
      </c>
      <c r="AT55" s="59">
        <v>6156</v>
      </c>
      <c r="AU55" s="59">
        <f>L94</f>
        <v>15000</v>
      </c>
      <c r="AV55" s="80">
        <f>L93</f>
        <v>0.86</v>
      </c>
      <c r="AW55" s="59">
        <f t="shared" si="6"/>
        <v>12900</v>
      </c>
      <c r="AX55" s="59">
        <f>M94</f>
        <v>3672</v>
      </c>
      <c r="AY55" s="80">
        <f>M93</f>
        <v>0.91</v>
      </c>
      <c r="AZ55" s="59">
        <f t="shared" si="7"/>
        <v>3341.52</v>
      </c>
      <c r="BA55" s="59">
        <f>N94</f>
        <v>15000</v>
      </c>
      <c r="BB55" s="80">
        <f>N93</f>
        <v>0.9</v>
      </c>
      <c r="BC55" s="59">
        <f>+BA55*BB55</f>
        <v>13500</v>
      </c>
      <c r="BD55" s="59">
        <f>O94</f>
        <v>9600</v>
      </c>
      <c r="BE55" s="80">
        <f>O93</f>
        <v>0.93</v>
      </c>
      <c r="BF55" s="59">
        <f>+BD55*BE55</f>
        <v>8928</v>
      </c>
      <c r="BG55" s="44"/>
      <c r="BH55" s="44"/>
      <c r="BI55" s="44"/>
      <c r="BJ55" s="44"/>
      <c r="BK55" s="44"/>
      <c r="BL55" s="44"/>
      <c r="BM55" s="44"/>
      <c r="BN55" s="44"/>
      <c r="BO55" s="44"/>
      <c r="BP55" s="44"/>
    </row>
    <row r="56" spans="2:68" hidden="1" x14ac:dyDescent="0.2">
      <c r="B56" s="78" t="s">
        <v>46</v>
      </c>
      <c r="C56" s="65">
        <v>10841</v>
      </c>
      <c r="D56" s="65">
        <v>11889</v>
      </c>
      <c r="E56" s="65">
        <v>12153</v>
      </c>
      <c r="F56" s="65">
        <v>16533</v>
      </c>
      <c r="G56" s="65">
        <v>17546</v>
      </c>
      <c r="H56" s="65">
        <v>19872</v>
      </c>
      <c r="I56" s="66">
        <v>25056</v>
      </c>
      <c r="J56" s="66">
        <v>25920</v>
      </c>
      <c r="K56" s="66">
        <v>21600</v>
      </c>
      <c r="L56" s="66">
        <v>29376</v>
      </c>
      <c r="M56" s="66">
        <v>30240</v>
      </c>
      <c r="N56" s="66">
        <v>32832</v>
      </c>
      <c r="O56" s="66">
        <v>36196.008219178082</v>
      </c>
      <c r="P56" s="64"/>
      <c r="Q56" s="44"/>
      <c r="R56" s="44"/>
      <c r="S56" s="56" t="s">
        <v>47</v>
      </c>
      <c r="T56" s="60"/>
      <c r="U56" s="60"/>
      <c r="V56" s="60"/>
      <c r="W56" s="60"/>
      <c r="X56" s="60"/>
      <c r="Y56" s="60"/>
      <c r="Z56" s="60"/>
      <c r="AA56" s="60"/>
      <c r="AB56" s="60"/>
      <c r="AC56" s="57">
        <f>F100</f>
        <v>1050</v>
      </c>
      <c r="AD56" s="79">
        <f>F99</f>
        <v>0.84399999999999997</v>
      </c>
      <c r="AE56" s="60">
        <f t="shared" si="0"/>
        <v>886.19999999999993</v>
      </c>
      <c r="AF56" s="57">
        <f>G100</f>
        <v>1200</v>
      </c>
      <c r="AG56" s="79">
        <f>G99</f>
        <v>0.438</v>
      </c>
      <c r="AH56" s="60">
        <f t="shared" si="1"/>
        <v>525.6</v>
      </c>
      <c r="AI56" s="57">
        <f>H100</f>
        <v>1200</v>
      </c>
      <c r="AJ56" s="79">
        <f>H99</f>
        <v>0.49</v>
      </c>
      <c r="AK56" s="60">
        <f t="shared" si="3"/>
        <v>588</v>
      </c>
      <c r="AL56" s="57">
        <f>I100</f>
        <v>0</v>
      </c>
      <c r="AM56" s="79">
        <f>I99</f>
        <v>0</v>
      </c>
      <c r="AN56" s="60">
        <f t="shared" si="4"/>
        <v>0</v>
      </c>
      <c r="AO56" s="62">
        <f>J100</f>
        <v>1800</v>
      </c>
      <c r="AP56" s="59">
        <f>J99</f>
        <v>0.89</v>
      </c>
      <c r="AQ56" s="59">
        <f t="shared" si="5"/>
        <v>1602</v>
      </c>
      <c r="AR56" s="59">
        <v>2160</v>
      </c>
      <c r="AS56" s="80">
        <v>0.89</v>
      </c>
      <c r="AT56" s="59">
        <v>1922.4</v>
      </c>
      <c r="AU56" s="59">
        <f>L100</f>
        <v>3700</v>
      </c>
      <c r="AV56" s="80">
        <f>L99</f>
        <v>0.85</v>
      </c>
      <c r="AW56" s="59">
        <f t="shared" si="6"/>
        <v>3145</v>
      </c>
      <c r="AX56" s="59">
        <f>M100</f>
        <v>840</v>
      </c>
      <c r="AY56" s="80">
        <f>M99</f>
        <v>0.89</v>
      </c>
      <c r="AZ56" s="59">
        <f t="shared" si="7"/>
        <v>747.6</v>
      </c>
      <c r="BA56" s="59">
        <f>N100</f>
        <v>3700</v>
      </c>
      <c r="BB56" s="80">
        <f>N99</f>
        <v>0.86</v>
      </c>
      <c r="BC56" s="59">
        <f>+BA56*BB56</f>
        <v>3182</v>
      </c>
      <c r="BD56" s="59">
        <f>O100</f>
        <v>4800</v>
      </c>
      <c r="BE56" s="80">
        <f>O99</f>
        <v>0.82</v>
      </c>
      <c r="BF56" s="59">
        <f>+BD56*BE56</f>
        <v>3935.9999999999995</v>
      </c>
      <c r="BG56" s="44"/>
      <c r="BH56" s="44"/>
      <c r="BI56" s="44"/>
      <c r="BJ56" s="44"/>
      <c r="BK56" s="44"/>
      <c r="BL56" s="44"/>
      <c r="BM56" s="44"/>
      <c r="BN56" s="44"/>
      <c r="BO56" s="44"/>
      <c r="BP56" s="44"/>
    </row>
    <row r="57" spans="2:68" hidden="1" x14ac:dyDescent="0.2">
      <c r="B57" s="44"/>
      <c r="C57" s="44"/>
      <c r="D57" s="82"/>
      <c r="E57" s="82"/>
      <c r="F57" s="82"/>
      <c r="G57" s="82"/>
      <c r="H57" s="82"/>
      <c r="I57" s="82"/>
      <c r="J57" s="83"/>
      <c r="K57" s="83"/>
      <c r="L57" s="83"/>
      <c r="M57" s="83"/>
      <c r="N57" s="83"/>
      <c r="O57" s="82"/>
      <c r="P57" s="44"/>
      <c r="Q57" s="44"/>
      <c r="R57" s="44"/>
      <c r="S57" s="67" t="s">
        <v>48</v>
      </c>
      <c r="T57" s="68"/>
      <c r="U57" s="68"/>
      <c r="V57" s="68"/>
      <c r="W57" s="68"/>
      <c r="X57" s="68"/>
      <c r="Y57" s="68"/>
      <c r="Z57" s="68"/>
      <c r="AA57" s="68"/>
      <c r="AB57" s="68"/>
      <c r="AC57" s="69">
        <f>F106</f>
        <v>24000</v>
      </c>
      <c r="AD57" s="70">
        <f>F105</f>
        <v>0.73089999999999999</v>
      </c>
      <c r="AE57" s="68">
        <f t="shared" si="0"/>
        <v>17541.599999999999</v>
      </c>
      <c r="AF57" s="69">
        <f>G106</f>
        <v>24000</v>
      </c>
      <c r="AG57" s="70">
        <f>G105</f>
        <v>0.92200000000000004</v>
      </c>
      <c r="AH57" s="68">
        <f t="shared" si="1"/>
        <v>22128</v>
      </c>
      <c r="AI57" s="69">
        <f>H106</f>
        <v>24000</v>
      </c>
      <c r="AJ57" s="70">
        <f>H105</f>
        <v>0.78</v>
      </c>
      <c r="AK57" s="68">
        <f t="shared" si="3"/>
        <v>18720</v>
      </c>
      <c r="AL57" s="69">
        <f>I106</f>
        <v>24000</v>
      </c>
      <c r="AM57" s="70">
        <f>I105</f>
        <v>0.74</v>
      </c>
      <c r="AN57" s="68">
        <f t="shared" si="4"/>
        <v>17760</v>
      </c>
      <c r="AO57" s="71">
        <f>J106</f>
        <v>0</v>
      </c>
      <c r="AP57" s="72">
        <f>J105</f>
        <v>0</v>
      </c>
      <c r="AQ57" s="72">
        <f t="shared" si="5"/>
        <v>0</v>
      </c>
      <c r="AR57" s="72">
        <v>0</v>
      </c>
      <c r="AS57" s="73">
        <v>0</v>
      </c>
      <c r="AT57" s="72">
        <v>0</v>
      </c>
      <c r="AU57" s="72">
        <f>L106</f>
        <v>0</v>
      </c>
      <c r="AV57" s="73">
        <f>L105</f>
        <v>0</v>
      </c>
      <c r="AW57" s="72">
        <f t="shared" si="6"/>
        <v>0</v>
      </c>
      <c r="AX57" s="72">
        <f>M106</f>
        <v>0</v>
      </c>
      <c r="AY57" s="73">
        <f>M105</f>
        <v>0</v>
      </c>
      <c r="AZ57" s="72">
        <f t="shared" si="7"/>
        <v>0</v>
      </c>
      <c r="BA57" s="72">
        <f>N106</f>
        <v>0</v>
      </c>
      <c r="BB57" s="73">
        <f>N105</f>
        <v>0</v>
      </c>
      <c r="BC57" s="72">
        <f>+BA57*BB57</f>
        <v>0</v>
      </c>
      <c r="BD57" s="72">
        <f>Q106</f>
        <v>0</v>
      </c>
      <c r="BE57" s="73">
        <f>Q105</f>
        <v>0</v>
      </c>
      <c r="BF57" s="72">
        <f>+BD57*BE57</f>
        <v>0</v>
      </c>
      <c r="BG57" s="44"/>
      <c r="BH57" s="44"/>
      <c r="BI57" s="44"/>
      <c r="BJ57" s="44"/>
      <c r="BK57" s="44"/>
      <c r="BL57" s="44"/>
      <c r="BM57" s="44"/>
      <c r="BN57" s="44"/>
      <c r="BO57" s="44"/>
      <c r="BP57" s="44"/>
    </row>
    <row r="58" spans="2:68" hidden="1" x14ac:dyDescent="0.2">
      <c r="B58" s="84"/>
      <c r="C58" s="44"/>
      <c r="D58" s="44"/>
      <c r="E58" s="44"/>
      <c r="F58" s="44"/>
      <c r="G58" s="44"/>
      <c r="H58" s="44"/>
      <c r="I58" s="44"/>
      <c r="J58" s="44"/>
      <c r="K58" s="44"/>
      <c r="L58" s="44"/>
      <c r="M58" s="44"/>
      <c r="N58" s="44"/>
      <c r="O58" s="44"/>
      <c r="P58" s="44"/>
      <c r="Q58" s="44"/>
      <c r="R58" s="44"/>
      <c r="S58" s="85" t="s">
        <v>49</v>
      </c>
      <c r="T58" s="86">
        <f>+SUM(T48:T57)</f>
        <v>198929</v>
      </c>
      <c r="U58" s="54"/>
      <c r="V58" s="87">
        <f>+SUM(V48:V57)</f>
        <v>170844.7696767883</v>
      </c>
      <c r="W58" s="86">
        <f>+SUM(W48:W57)</f>
        <v>213869</v>
      </c>
      <c r="X58" s="54"/>
      <c r="Y58" s="54">
        <f>+SUM(Y48:Y57)</f>
        <v>181349.85212404665</v>
      </c>
      <c r="Z58" s="86">
        <f>+SUM(Z48:Z57)</f>
        <v>197401</v>
      </c>
      <c r="AA58" s="54"/>
      <c r="AB58" s="54">
        <f>+SUM(AB48:AB57)</f>
        <v>170557.53743211285</v>
      </c>
      <c r="AC58" s="86">
        <f>+SUM(AC48:AC57)</f>
        <v>222990</v>
      </c>
      <c r="AD58" s="54"/>
      <c r="AE58" s="54">
        <f>+SUM(AE48:AE57)</f>
        <v>191386.15380000006</v>
      </c>
      <c r="AF58" s="86">
        <f>+SUM(AF48:AF57)</f>
        <v>216390</v>
      </c>
      <c r="AG58" s="54"/>
      <c r="AH58" s="54">
        <f>+SUM(AH48:AH57)</f>
        <v>184885.12000000002</v>
      </c>
      <c r="AI58" s="86">
        <f>+SUM(AI48:AI57)</f>
        <v>280704</v>
      </c>
      <c r="AJ58" s="54"/>
      <c r="AK58" s="54">
        <f>+SUM(AK48:AK57)</f>
        <v>238035.35951063404</v>
      </c>
      <c r="AL58" s="86">
        <f>+SUM(AL48:AL57)</f>
        <v>265024</v>
      </c>
      <c r="AM58" s="54"/>
      <c r="AN58" s="54">
        <f>+SUM(AN48:AN57)</f>
        <v>226522.18195740902</v>
      </c>
      <c r="AO58" s="87">
        <f>+SUM(AO48:AO57)</f>
        <v>209328</v>
      </c>
      <c r="AP58" s="87"/>
      <c r="AQ58" s="87">
        <f>+SUM(AQ48:AQ57)</f>
        <v>178513.20677255504</v>
      </c>
      <c r="AR58" s="87">
        <v>14762.119999999999</v>
      </c>
      <c r="AS58" s="87"/>
      <c r="AT58" s="87">
        <v>13177.825641171994</v>
      </c>
      <c r="AU58" s="87">
        <f>+SUM(AU48:AU57)</f>
        <v>221752</v>
      </c>
      <c r="AV58" s="87"/>
      <c r="AW58" s="87">
        <f>+SUM(AW48:AW57)</f>
        <v>191623.62746898405</v>
      </c>
      <c r="AX58" s="87">
        <f>+SUM(AX48:AX57)</f>
        <v>187446</v>
      </c>
      <c r="AY58" s="87"/>
      <c r="AZ58" s="87">
        <f>+SUM(AZ48:AZ57)</f>
        <v>174033.26628099172</v>
      </c>
      <c r="BA58" s="87">
        <f>+SUM(BA48:BA57)</f>
        <v>213976</v>
      </c>
      <c r="BB58" s="87"/>
      <c r="BC58" s="87">
        <f>+SUM(BC48:BC57)</f>
        <v>189396.71919133695</v>
      </c>
      <c r="BD58" s="87">
        <f>+SUM(BD48:BD57)</f>
        <v>257117.13972602738</v>
      </c>
      <c r="BE58" s="87"/>
      <c r="BF58" s="87">
        <f>+SUM(BF48:BF57)</f>
        <v>227240.58600845587</v>
      </c>
      <c r="BG58" s="44"/>
      <c r="BH58" s="44"/>
      <c r="BI58" s="44"/>
      <c r="BJ58" s="44"/>
      <c r="BK58" s="44"/>
      <c r="BL58" s="44"/>
      <c r="BM58" s="44"/>
      <c r="BN58" s="44"/>
      <c r="BO58" s="44"/>
      <c r="BP58" s="44"/>
    </row>
    <row r="59" spans="2:68" ht="15.75" hidden="1" x14ac:dyDescent="0.2">
      <c r="B59" s="88" t="s">
        <v>50</v>
      </c>
      <c r="C59" s="88"/>
      <c r="D59" s="88"/>
      <c r="E59" s="88"/>
      <c r="F59" s="88"/>
      <c r="G59" s="88"/>
      <c r="H59" s="88"/>
      <c r="I59" s="88"/>
      <c r="J59" s="88"/>
      <c r="K59" s="88"/>
      <c r="L59" s="88"/>
      <c r="M59" s="88"/>
      <c r="N59" s="88"/>
      <c r="O59" s="88"/>
      <c r="P59" s="88"/>
      <c r="Q59" s="44"/>
      <c r="R59" s="44"/>
      <c r="S59" s="44"/>
      <c r="T59" s="44"/>
      <c r="U59" s="44"/>
      <c r="V59" s="89">
        <f>+V58/T58</f>
        <v>0.85882284471740322</v>
      </c>
      <c r="W59" s="90"/>
      <c r="X59" s="91"/>
      <c r="Y59" s="89">
        <f>+Y58/W58</f>
        <v>0.84794828668038214</v>
      </c>
      <c r="Z59" s="90"/>
      <c r="AA59" s="91"/>
      <c r="AB59" s="89">
        <f>+AB58/Z58</f>
        <v>0.86401556948603531</v>
      </c>
      <c r="AC59" s="90"/>
      <c r="AD59" s="91"/>
      <c r="AE59" s="89">
        <f>+AE58/AC58</f>
        <v>0.85827236109242588</v>
      </c>
      <c r="AF59" s="90"/>
      <c r="AG59" s="91"/>
      <c r="AH59" s="89">
        <f>+AH58/AF58</f>
        <v>0.85440695041360515</v>
      </c>
      <c r="AI59" s="90"/>
      <c r="AJ59" s="91"/>
      <c r="AK59" s="89">
        <f>+AK58/AI58</f>
        <v>0.84799418430315932</v>
      </c>
      <c r="AL59" s="90"/>
      <c r="AM59" s="91"/>
      <c r="AN59" s="89">
        <f>+AN58/AL58</f>
        <v>0.85472327773110746</v>
      </c>
      <c r="AO59" s="90"/>
      <c r="AP59" s="91"/>
      <c r="AQ59" s="89">
        <f>+AQ58/AO58</f>
        <v>0.85279182322744707</v>
      </c>
      <c r="AR59" s="90"/>
      <c r="AS59" s="91"/>
      <c r="AT59" s="89">
        <f>+AT58/AR58</f>
        <v>0.89267839857500109</v>
      </c>
      <c r="AU59" s="90"/>
      <c r="AV59" s="91"/>
      <c r="AW59" s="89">
        <f>+AW58/AU58</f>
        <v>0.86413483291688031</v>
      </c>
      <c r="AX59" s="90"/>
      <c r="AY59" s="91"/>
      <c r="AZ59" s="89">
        <f>+AZ58/AX58</f>
        <v>0.92844481227122333</v>
      </c>
      <c r="BA59" s="90"/>
      <c r="BB59" s="91"/>
      <c r="BC59" s="89">
        <f>+BC58/BA58</f>
        <v>0.88513066508083593</v>
      </c>
      <c r="BD59" s="90"/>
      <c r="BE59" s="91"/>
      <c r="BF59" s="89">
        <f>+BF58/BD58</f>
        <v>0.88380178097264672</v>
      </c>
      <c r="BG59" s="44"/>
      <c r="BH59" s="44"/>
      <c r="BI59" s="44"/>
      <c r="BJ59" s="44"/>
      <c r="BK59" s="44"/>
      <c r="BL59" s="44"/>
      <c r="BM59" s="44"/>
      <c r="BN59" s="44"/>
      <c r="BO59" s="44"/>
      <c r="BP59" s="44"/>
    </row>
    <row r="60" spans="2:68" ht="25.5" hidden="1" x14ac:dyDescent="0.2">
      <c r="B60" s="92" t="s">
        <v>51</v>
      </c>
      <c r="C60" s="93"/>
      <c r="D60" s="93"/>
      <c r="E60" s="93"/>
      <c r="F60" s="93"/>
      <c r="G60" s="93"/>
      <c r="H60" s="94"/>
      <c r="I60" s="94"/>
      <c r="J60" s="94"/>
      <c r="K60" s="94"/>
      <c r="L60" s="94"/>
      <c r="M60" s="94"/>
      <c r="N60" s="94"/>
      <c r="O60" s="94"/>
      <c r="P60" s="95" t="s">
        <v>31</v>
      </c>
      <c r="Q60" s="96" t="s">
        <v>52</v>
      </c>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row>
    <row r="61" spans="2:68" hidden="1" x14ac:dyDescent="0.2">
      <c r="B61" s="78" t="s">
        <v>42</v>
      </c>
      <c r="C61" s="50"/>
      <c r="D61" s="50"/>
      <c r="E61" s="50"/>
      <c r="F61" s="50"/>
      <c r="G61" s="50"/>
      <c r="H61" s="50"/>
      <c r="I61" s="51"/>
      <c r="J61" s="51"/>
      <c r="K61" s="97"/>
      <c r="L61" s="97"/>
      <c r="M61" s="97"/>
      <c r="N61" s="97"/>
      <c r="O61" s="97"/>
      <c r="P61" s="52" t="s">
        <v>33</v>
      </c>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row>
    <row r="62" spans="2:68" hidden="1" x14ac:dyDescent="0.2">
      <c r="B62" s="78" t="s">
        <v>43</v>
      </c>
      <c r="C62" s="50"/>
      <c r="D62" s="50"/>
      <c r="E62" s="50"/>
      <c r="F62" s="50"/>
      <c r="G62" s="50"/>
      <c r="H62" s="50"/>
      <c r="I62" s="51"/>
      <c r="J62" s="51"/>
      <c r="K62" s="97"/>
      <c r="L62" s="97"/>
      <c r="M62" s="97"/>
      <c r="N62" s="97"/>
      <c r="O62" s="97"/>
      <c r="P62" s="52">
        <v>30</v>
      </c>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row>
    <row r="63" spans="2:68" hidden="1" x14ac:dyDescent="0.2">
      <c r="B63" s="78" t="s">
        <v>44</v>
      </c>
      <c r="C63" s="63"/>
      <c r="D63" s="63"/>
      <c r="E63" s="63"/>
      <c r="F63" s="63"/>
      <c r="G63" s="63"/>
      <c r="H63" s="63"/>
      <c r="I63" s="98"/>
      <c r="J63" s="98"/>
      <c r="K63" s="99"/>
      <c r="L63" s="99"/>
      <c r="M63" s="99"/>
      <c r="N63" s="99"/>
      <c r="O63" s="99"/>
      <c r="P63" s="64" t="s">
        <v>33</v>
      </c>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row>
    <row r="64" spans="2:68" hidden="1" x14ac:dyDescent="0.2">
      <c r="B64" s="78" t="s">
        <v>46</v>
      </c>
      <c r="C64" s="65"/>
      <c r="D64" s="65"/>
      <c r="E64" s="65"/>
      <c r="F64" s="65"/>
      <c r="G64" s="65"/>
      <c r="H64" s="65"/>
      <c r="I64" s="66"/>
      <c r="J64" s="66"/>
      <c r="K64" s="100"/>
      <c r="L64" s="100"/>
      <c r="M64" s="100"/>
      <c r="N64" s="100"/>
      <c r="O64" s="100"/>
      <c r="P64" s="6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row>
    <row r="65" spans="2:68" hidden="1" x14ac:dyDescent="0.2">
      <c r="B65" s="101"/>
      <c r="C65" s="101"/>
      <c r="D65" s="101"/>
      <c r="E65" s="101"/>
      <c r="F65" s="101"/>
      <c r="G65" s="101"/>
      <c r="H65" s="102"/>
      <c r="I65" s="102"/>
      <c r="J65" s="102"/>
      <c r="K65" s="102"/>
      <c r="L65" s="102"/>
      <c r="M65" s="102"/>
      <c r="N65" s="102"/>
      <c r="O65" s="102"/>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row>
    <row r="66" spans="2:68" ht="25.5" hidden="1" x14ac:dyDescent="0.2">
      <c r="B66" s="92" t="s">
        <v>53</v>
      </c>
      <c r="C66" s="93"/>
      <c r="D66" s="93"/>
      <c r="E66" s="93"/>
      <c r="F66" s="93"/>
      <c r="G66" s="93"/>
      <c r="H66" s="103"/>
      <c r="I66" s="103"/>
      <c r="J66" s="103"/>
      <c r="K66" s="103"/>
      <c r="L66" s="103"/>
      <c r="M66" s="103"/>
      <c r="N66" s="103"/>
      <c r="O66" s="103"/>
      <c r="P66" s="95" t="s">
        <v>31</v>
      </c>
      <c r="Q66" s="96" t="s">
        <v>52</v>
      </c>
      <c r="R66" s="44"/>
      <c r="S66" s="44"/>
      <c r="T66" s="44"/>
      <c r="U66" s="44"/>
      <c r="V66" s="44"/>
      <c r="W66" s="44"/>
      <c r="X66" s="44"/>
      <c r="Y66" s="44"/>
      <c r="Z66" s="44"/>
      <c r="AA66" s="44"/>
      <c r="AB66" s="104"/>
      <c r="AC66" s="104"/>
      <c r="AD66" s="104"/>
      <c r="AE66" s="104"/>
      <c r="AF66" s="104"/>
      <c r="AG66" s="104"/>
      <c r="AH66" s="10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row>
    <row r="67" spans="2:68" hidden="1" x14ac:dyDescent="0.2">
      <c r="B67" s="78" t="s">
        <v>42</v>
      </c>
      <c r="C67" s="50"/>
      <c r="D67" s="50"/>
      <c r="E67" s="50"/>
      <c r="F67" s="50"/>
      <c r="G67" s="50"/>
      <c r="H67" s="50"/>
      <c r="I67" s="51"/>
      <c r="J67" s="51"/>
      <c r="K67" s="97"/>
      <c r="L67" s="97"/>
      <c r="M67" s="97"/>
      <c r="N67" s="97"/>
      <c r="O67" s="97"/>
      <c r="P67" s="52" t="s">
        <v>33</v>
      </c>
      <c r="Q67" s="44"/>
      <c r="R67" s="44"/>
      <c r="S67" s="44"/>
      <c r="T67" s="44"/>
      <c r="U67" s="44"/>
      <c r="V67" s="44"/>
      <c r="W67" s="44"/>
      <c r="X67" s="44"/>
      <c r="Y67" s="44"/>
      <c r="Z67" s="44"/>
      <c r="AA67" s="44"/>
      <c r="AB67" s="44"/>
      <c r="AC67" s="44"/>
      <c r="AD67" s="44"/>
      <c r="AE67" s="44"/>
      <c r="AF67" s="105"/>
      <c r="AG67" s="106"/>
      <c r="AH67" s="10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row>
    <row r="68" spans="2:68" hidden="1" x14ac:dyDescent="0.2">
      <c r="B68" s="78" t="s">
        <v>43</v>
      </c>
      <c r="C68" s="50"/>
      <c r="D68" s="50"/>
      <c r="E68" s="50"/>
      <c r="F68" s="50"/>
      <c r="G68" s="50"/>
      <c r="H68" s="50"/>
      <c r="I68" s="51"/>
      <c r="J68" s="51"/>
      <c r="K68" s="97"/>
      <c r="L68" s="97"/>
      <c r="M68" s="97"/>
      <c r="N68" s="97"/>
      <c r="O68" s="97"/>
      <c r="P68" s="52">
        <v>30</v>
      </c>
      <c r="Q68" s="44"/>
      <c r="R68" s="44"/>
      <c r="S68" s="44"/>
      <c r="T68" s="44"/>
      <c r="U68" s="44"/>
      <c r="V68" s="44"/>
      <c r="W68" s="44"/>
      <c r="X68" s="44"/>
      <c r="Y68" s="44"/>
      <c r="Z68" s="44"/>
      <c r="AA68" s="44"/>
      <c r="AB68" s="44"/>
      <c r="AC68" s="44"/>
      <c r="AD68" s="44"/>
      <c r="AE68" s="44"/>
      <c r="AF68" s="105"/>
      <c r="AG68" s="106"/>
      <c r="AH68" s="10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row>
    <row r="69" spans="2:68" ht="19.5" hidden="1" customHeight="1" x14ac:dyDescent="0.2">
      <c r="B69" s="78" t="s">
        <v>44</v>
      </c>
      <c r="C69" s="63"/>
      <c r="D69" s="63"/>
      <c r="E69" s="63"/>
      <c r="F69" s="63"/>
      <c r="G69" s="63"/>
      <c r="H69" s="63"/>
      <c r="I69" s="98"/>
      <c r="J69" s="98"/>
      <c r="K69" s="99"/>
      <c r="L69" s="99"/>
      <c r="M69" s="99"/>
      <c r="N69" s="99"/>
      <c r="O69" s="99"/>
      <c r="P69" s="64" t="s">
        <v>33</v>
      </c>
      <c r="Q69" s="44"/>
      <c r="R69" s="44"/>
      <c r="S69" s="44"/>
      <c r="T69" s="44"/>
      <c r="U69" s="44"/>
      <c r="V69" s="44"/>
      <c r="W69" s="44"/>
      <c r="X69" s="44"/>
      <c r="Y69" s="44"/>
      <c r="Z69" s="44"/>
      <c r="AA69" s="44"/>
      <c r="AB69" s="44"/>
      <c r="AC69" s="44"/>
      <c r="AD69" s="44"/>
      <c r="AE69" s="44"/>
      <c r="AF69" s="105"/>
      <c r="AG69" s="106"/>
      <c r="AH69" s="10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row>
    <row r="70" spans="2:68" hidden="1" x14ac:dyDescent="0.2">
      <c r="B70" s="78" t="s">
        <v>46</v>
      </c>
      <c r="C70" s="65"/>
      <c r="D70" s="65"/>
      <c r="E70" s="65"/>
      <c r="F70" s="65"/>
      <c r="G70" s="65"/>
      <c r="H70" s="65"/>
      <c r="I70" s="66"/>
      <c r="J70" s="66"/>
      <c r="K70" s="100"/>
      <c r="L70" s="100"/>
      <c r="M70" s="100"/>
      <c r="N70" s="100"/>
      <c r="O70" s="100"/>
      <c r="P70" s="64"/>
      <c r="Q70" s="44"/>
      <c r="R70" s="44"/>
      <c r="S70" s="44"/>
      <c r="T70" s="44"/>
      <c r="U70" s="44"/>
      <c r="V70" s="44"/>
      <c r="W70" s="44"/>
      <c r="X70" s="44"/>
      <c r="Y70" s="44"/>
      <c r="Z70" s="44"/>
      <c r="AA70" s="44"/>
      <c r="AB70" s="44"/>
      <c r="AC70" s="44"/>
      <c r="AD70" s="44"/>
      <c r="AE70" s="44"/>
      <c r="AF70" s="105"/>
      <c r="AG70" s="106"/>
      <c r="AH70" s="10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row>
    <row r="71" spans="2:68" hidden="1" x14ac:dyDescent="0.2">
      <c r="B71" s="101"/>
      <c r="C71" s="101"/>
      <c r="D71" s="101"/>
      <c r="E71" s="101"/>
      <c r="F71" s="101"/>
      <c r="G71" s="101"/>
      <c r="H71" s="102"/>
      <c r="I71" s="102"/>
      <c r="J71" s="102"/>
      <c r="K71" s="102"/>
      <c r="L71" s="102"/>
      <c r="M71" s="102"/>
      <c r="N71" s="102"/>
      <c r="O71" s="102"/>
      <c r="P71" s="44"/>
      <c r="Q71" s="44"/>
      <c r="R71" s="44"/>
      <c r="S71" s="44"/>
      <c r="T71" s="44"/>
      <c r="U71" s="44"/>
      <c r="V71" s="44"/>
      <c r="W71" s="44"/>
      <c r="X71" s="44"/>
      <c r="Y71" s="44"/>
      <c r="Z71" s="44"/>
      <c r="AA71" s="44"/>
      <c r="AB71" s="44"/>
      <c r="AC71" s="44"/>
      <c r="AD71" s="44"/>
      <c r="AE71" s="44"/>
      <c r="AF71" s="105"/>
      <c r="AG71" s="106"/>
      <c r="AH71" s="10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row>
    <row r="72" spans="2:68" ht="25.5" hidden="1" x14ac:dyDescent="0.2">
      <c r="B72" s="92" t="s">
        <v>54</v>
      </c>
      <c r="C72" s="93"/>
      <c r="D72" s="93"/>
      <c r="E72" s="93"/>
      <c r="F72" s="93"/>
      <c r="G72" s="93"/>
      <c r="H72" s="103"/>
      <c r="I72" s="103"/>
      <c r="J72" s="103"/>
      <c r="K72" s="103"/>
      <c r="L72" s="103"/>
      <c r="M72" s="103"/>
      <c r="N72" s="103"/>
      <c r="O72" s="103"/>
      <c r="P72" s="95" t="s">
        <v>31</v>
      </c>
      <c r="Q72" s="96" t="s">
        <v>52</v>
      </c>
      <c r="R72" s="44"/>
      <c r="S72" s="44"/>
      <c r="T72" s="44"/>
      <c r="U72" s="44"/>
      <c r="V72" s="44"/>
      <c r="W72" s="44"/>
      <c r="X72" s="44"/>
      <c r="Y72" s="44"/>
      <c r="Z72" s="44"/>
      <c r="AA72" s="44"/>
      <c r="AB72" s="44"/>
      <c r="AC72" s="44"/>
      <c r="AD72" s="44"/>
      <c r="AE72" s="44"/>
      <c r="AF72" s="105"/>
      <c r="AG72" s="106"/>
      <c r="AH72" s="10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row>
    <row r="73" spans="2:68" hidden="1" x14ac:dyDescent="0.2">
      <c r="B73" s="78" t="s">
        <v>42</v>
      </c>
      <c r="C73" s="50"/>
      <c r="D73" s="50"/>
      <c r="E73" s="50"/>
      <c r="F73" s="50"/>
      <c r="G73" s="50"/>
      <c r="H73" s="50"/>
      <c r="I73" s="51"/>
      <c r="J73" s="51"/>
      <c r="K73" s="97"/>
      <c r="L73" s="97"/>
      <c r="M73" s="97"/>
      <c r="N73" s="97"/>
      <c r="O73" s="97"/>
      <c r="P73" s="52" t="s">
        <v>33</v>
      </c>
      <c r="Q73" s="44"/>
      <c r="R73" s="44"/>
      <c r="S73" s="44"/>
      <c r="T73" s="44"/>
      <c r="U73" s="44"/>
      <c r="V73" s="44"/>
      <c r="W73" s="44"/>
      <c r="X73" s="44"/>
      <c r="Y73" s="44"/>
      <c r="Z73" s="44"/>
      <c r="AA73" s="44"/>
      <c r="AB73" s="44"/>
      <c r="AC73" s="44"/>
      <c r="AD73" s="44"/>
      <c r="AE73" s="44"/>
      <c r="AF73" s="105"/>
      <c r="AG73" s="106"/>
      <c r="AH73" s="10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row>
    <row r="74" spans="2:68" hidden="1" x14ac:dyDescent="0.2">
      <c r="B74" s="78" t="s">
        <v>43</v>
      </c>
      <c r="C74" s="50"/>
      <c r="D74" s="50"/>
      <c r="E74" s="50"/>
      <c r="F74" s="50"/>
      <c r="G74" s="50"/>
      <c r="H74" s="50"/>
      <c r="I74" s="51"/>
      <c r="J74" s="51"/>
      <c r="K74" s="97"/>
      <c r="L74" s="97"/>
      <c r="M74" s="97"/>
      <c r="N74" s="97"/>
      <c r="O74" s="97"/>
      <c r="P74" s="52">
        <v>30</v>
      </c>
      <c r="Q74" s="44"/>
      <c r="R74" s="44"/>
      <c r="S74" s="44"/>
      <c r="T74" s="44"/>
      <c r="U74" s="44"/>
      <c r="V74" s="44"/>
      <c r="W74" s="44"/>
      <c r="X74" s="44"/>
      <c r="Y74" s="44"/>
      <c r="Z74" s="44"/>
      <c r="AA74" s="44"/>
      <c r="AB74" s="44"/>
      <c r="AC74" s="44"/>
      <c r="AD74" s="44"/>
      <c r="AE74" s="44"/>
      <c r="AF74" s="105"/>
      <c r="AG74" s="106"/>
      <c r="AH74" s="10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row>
    <row r="75" spans="2:68" hidden="1" x14ac:dyDescent="0.2">
      <c r="B75" s="78" t="s">
        <v>44</v>
      </c>
      <c r="C75" s="63"/>
      <c r="D75" s="63"/>
      <c r="E75" s="63"/>
      <c r="F75" s="63">
        <v>0.92269999999999996</v>
      </c>
      <c r="G75" s="63">
        <v>0.94799999999999995</v>
      </c>
      <c r="H75" s="63">
        <v>0.84</v>
      </c>
      <c r="I75" s="98">
        <v>0.7</v>
      </c>
      <c r="J75" s="98"/>
      <c r="K75" s="99"/>
      <c r="L75" s="99"/>
      <c r="M75" s="99"/>
      <c r="N75" s="99"/>
      <c r="O75" s="99"/>
      <c r="P75" s="64" t="s">
        <v>33</v>
      </c>
      <c r="Q75" s="44"/>
      <c r="R75" s="44"/>
      <c r="S75" s="44"/>
      <c r="T75" s="44"/>
      <c r="U75" s="44"/>
      <c r="V75" s="44"/>
      <c r="W75" s="44"/>
      <c r="X75" s="44"/>
      <c r="Y75" s="44"/>
      <c r="Z75" s="44"/>
      <c r="AA75" s="44"/>
      <c r="AB75" s="44"/>
      <c r="AC75" s="44"/>
      <c r="AD75" s="44"/>
      <c r="AE75" s="44"/>
      <c r="AF75" s="105"/>
      <c r="AG75" s="106"/>
      <c r="AH75" s="10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row>
    <row r="76" spans="2:68" hidden="1" x14ac:dyDescent="0.2">
      <c r="B76" s="78" t="s">
        <v>46</v>
      </c>
      <c r="C76" s="65"/>
      <c r="D76" s="65"/>
      <c r="E76" s="65"/>
      <c r="F76" s="65">
        <v>3630</v>
      </c>
      <c r="G76" s="65">
        <v>3360</v>
      </c>
      <c r="H76" s="65">
        <v>3360</v>
      </c>
      <c r="I76" s="66">
        <v>3360</v>
      </c>
      <c r="J76" s="66"/>
      <c r="K76" s="100"/>
      <c r="L76" s="100"/>
      <c r="M76" s="100"/>
      <c r="N76" s="100"/>
      <c r="O76" s="100"/>
      <c r="P76" s="64"/>
      <c r="Q76" s="44"/>
      <c r="R76" s="44"/>
      <c r="S76" s="44"/>
      <c r="T76" s="44"/>
      <c r="U76" s="44"/>
      <c r="V76" s="44"/>
      <c r="W76" s="44"/>
      <c r="X76" s="44"/>
      <c r="Y76" s="44"/>
      <c r="Z76" s="44"/>
      <c r="AA76" s="44"/>
      <c r="AB76" s="44"/>
      <c r="AC76" s="44"/>
      <c r="AD76" s="44"/>
      <c r="AE76" s="44"/>
      <c r="AF76" s="105"/>
      <c r="AG76" s="106"/>
      <c r="AH76" s="10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row>
    <row r="77" spans="2:68" hidden="1" x14ac:dyDescent="0.2">
      <c r="B77" s="101"/>
      <c r="C77" s="101"/>
      <c r="D77" s="101"/>
      <c r="E77" s="101"/>
      <c r="F77" s="101"/>
      <c r="G77" s="101"/>
      <c r="H77" s="102"/>
      <c r="I77" s="102"/>
      <c r="J77" s="102"/>
      <c r="K77" s="102"/>
      <c r="L77" s="102"/>
      <c r="M77" s="102"/>
      <c r="N77" s="102"/>
      <c r="O77" s="102"/>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row>
    <row r="78" spans="2:68" ht="25.5" hidden="1" x14ac:dyDescent="0.2">
      <c r="B78" s="107" t="s">
        <v>55</v>
      </c>
      <c r="C78" s="46">
        <v>2009</v>
      </c>
      <c r="D78" s="46">
        <v>2010</v>
      </c>
      <c r="E78" s="46">
        <v>2011</v>
      </c>
      <c r="F78" s="46">
        <v>2012</v>
      </c>
      <c r="G78" s="46">
        <v>2013</v>
      </c>
      <c r="H78" s="77">
        <v>2014</v>
      </c>
      <c r="I78" s="77">
        <v>2015</v>
      </c>
      <c r="J78" s="77">
        <v>2016</v>
      </c>
      <c r="K78" s="77">
        <v>2017</v>
      </c>
      <c r="L78" s="77">
        <v>2018</v>
      </c>
      <c r="M78" s="77">
        <v>2019</v>
      </c>
      <c r="N78" s="77">
        <v>2020</v>
      </c>
      <c r="O78" s="77">
        <v>2021</v>
      </c>
      <c r="P78" s="48" t="s">
        <v>31</v>
      </c>
      <c r="Q78" s="44"/>
      <c r="R78" s="44"/>
      <c r="S78" s="108"/>
      <c r="T78" s="108"/>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row>
    <row r="79" spans="2:68" hidden="1" x14ac:dyDescent="0.2">
      <c r="B79" s="78" t="s">
        <v>42</v>
      </c>
      <c r="C79" s="50"/>
      <c r="D79" s="50"/>
      <c r="E79" s="50"/>
      <c r="F79" s="50"/>
      <c r="G79" s="50"/>
      <c r="H79" s="50"/>
      <c r="I79" s="51"/>
      <c r="J79" s="51">
        <v>141.56</v>
      </c>
      <c r="K79" s="51">
        <v>168</v>
      </c>
      <c r="L79" s="51"/>
      <c r="M79" s="51"/>
      <c r="N79" s="51"/>
      <c r="O79" s="51"/>
      <c r="P79" s="52" t="s">
        <v>33</v>
      </c>
      <c r="Q79" s="44"/>
      <c r="R79" s="44"/>
      <c r="S79" s="109"/>
      <c r="T79" s="108"/>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row>
    <row r="80" spans="2:68" hidden="1" x14ac:dyDescent="0.2">
      <c r="B80" s="78" t="s">
        <v>43</v>
      </c>
      <c r="C80" s="50"/>
      <c r="D80" s="50"/>
      <c r="E80" s="50"/>
      <c r="F80" s="50"/>
      <c r="G80" s="50"/>
      <c r="H80" s="50"/>
      <c r="I80" s="51"/>
      <c r="J80" s="51">
        <v>5.54</v>
      </c>
      <c r="K80" s="51">
        <v>7</v>
      </c>
      <c r="L80" s="51"/>
      <c r="M80" s="51"/>
      <c r="N80" s="51"/>
      <c r="O80" s="51"/>
      <c r="P80" s="52">
        <v>30</v>
      </c>
      <c r="Q80" s="44"/>
      <c r="R80" s="44"/>
      <c r="S80" s="109"/>
      <c r="T80" s="108"/>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row>
    <row r="81" spans="2:68" hidden="1" x14ac:dyDescent="0.2">
      <c r="B81" s="78" t="s">
        <v>44</v>
      </c>
      <c r="C81" s="63"/>
      <c r="D81" s="63"/>
      <c r="E81" s="63"/>
      <c r="F81" s="63">
        <v>0.64949999999999997</v>
      </c>
      <c r="G81" s="63">
        <v>0.55000000000000004</v>
      </c>
      <c r="H81" s="63">
        <v>0.56000000000000005</v>
      </c>
      <c r="I81" s="98">
        <v>0</v>
      </c>
      <c r="J81" s="98">
        <v>0.96</v>
      </c>
      <c r="K81" s="98">
        <v>0.96</v>
      </c>
      <c r="L81" s="98">
        <v>0.96</v>
      </c>
      <c r="M81" s="98">
        <v>0.97</v>
      </c>
      <c r="N81" s="98">
        <v>0.97</v>
      </c>
      <c r="O81" s="98">
        <v>0.96</v>
      </c>
      <c r="P81" s="64" t="s">
        <v>33</v>
      </c>
      <c r="Q81" s="44"/>
      <c r="R81" s="44"/>
      <c r="S81" s="109"/>
      <c r="T81" s="108"/>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row>
    <row r="82" spans="2:68" hidden="1" x14ac:dyDescent="0.2">
      <c r="B82" s="78" t="s">
        <v>46</v>
      </c>
      <c r="C82" s="65"/>
      <c r="D82" s="65"/>
      <c r="E82" s="65"/>
      <c r="F82" s="65">
        <v>3820</v>
      </c>
      <c r="G82" s="65">
        <v>3840</v>
      </c>
      <c r="H82" s="65">
        <v>3840</v>
      </c>
      <c r="I82" s="66">
        <v>0</v>
      </c>
      <c r="J82" s="66">
        <v>4320</v>
      </c>
      <c r="K82" s="66">
        <v>4560</v>
      </c>
      <c r="L82" s="66">
        <v>13500</v>
      </c>
      <c r="M82" s="66">
        <v>3675</v>
      </c>
      <c r="N82" s="66">
        <v>13500</v>
      </c>
      <c r="O82" s="66">
        <v>4800</v>
      </c>
      <c r="P82" s="64"/>
      <c r="Q82" s="44"/>
      <c r="R82" s="44"/>
      <c r="S82" s="109"/>
      <c r="T82" s="108"/>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row>
    <row r="83" spans="2:68" hidden="1" x14ac:dyDescent="0.2">
      <c r="B83" s="101"/>
      <c r="C83" s="101"/>
      <c r="D83" s="101"/>
      <c r="E83" s="101"/>
      <c r="F83" s="101"/>
      <c r="G83" s="101"/>
      <c r="H83" s="102"/>
      <c r="I83" s="102"/>
      <c r="J83" s="102"/>
      <c r="K83" s="102"/>
      <c r="L83" s="102"/>
      <c r="M83" s="102"/>
      <c r="N83" s="102"/>
      <c r="O83" s="102"/>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row>
    <row r="84" spans="2:68" ht="25.5" hidden="1" x14ac:dyDescent="0.2">
      <c r="B84" s="107" t="s">
        <v>56</v>
      </c>
      <c r="C84" s="46">
        <v>2009</v>
      </c>
      <c r="D84" s="46">
        <v>2010</v>
      </c>
      <c r="E84" s="46">
        <v>2011</v>
      </c>
      <c r="F84" s="46">
        <v>2012</v>
      </c>
      <c r="G84" s="46">
        <v>2013</v>
      </c>
      <c r="H84" s="77">
        <v>2014</v>
      </c>
      <c r="I84" s="77">
        <v>2015</v>
      </c>
      <c r="J84" s="77">
        <v>2016</v>
      </c>
      <c r="K84" s="77">
        <v>2017</v>
      </c>
      <c r="L84" s="77">
        <v>2018</v>
      </c>
      <c r="M84" s="77">
        <v>2019</v>
      </c>
      <c r="N84" s="77">
        <v>2020</v>
      </c>
      <c r="O84" s="77">
        <v>2021</v>
      </c>
      <c r="P84" s="48" t="s">
        <v>31</v>
      </c>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row>
    <row r="85" spans="2:68" hidden="1" x14ac:dyDescent="0.2">
      <c r="B85" s="78" t="s">
        <v>42</v>
      </c>
      <c r="C85" s="50"/>
      <c r="D85" s="50"/>
      <c r="E85" s="50"/>
      <c r="F85" s="50"/>
      <c r="G85" s="50"/>
      <c r="H85" s="50"/>
      <c r="I85" s="51"/>
      <c r="J85" s="51">
        <v>26.5</v>
      </c>
      <c r="K85" s="51">
        <v>54.3</v>
      </c>
      <c r="L85" s="51"/>
      <c r="M85" s="51"/>
      <c r="N85" s="51"/>
      <c r="O85" s="51"/>
      <c r="P85" s="52" t="s">
        <v>33</v>
      </c>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row>
    <row r="86" spans="2:68" hidden="1" x14ac:dyDescent="0.2">
      <c r="B86" s="78" t="s">
        <v>43</v>
      </c>
      <c r="C86" s="50"/>
      <c r="D86" s="50"/>
      <c r="E86" s="50"/>
      <c r="F86" s="50"/>
      <c r="G86" s="50"/>
      <c r="H86" s="50"/>
      <c r="I86" s="51"/>
      <c r="J86" s="51">
        <v>19.72</v>
      </c>
      <c r="K86" s="51">
        <v>21.6</v>
      </c>
      <c r="L86" s="51"/>
      <c r="M86" s="51"/>
      <c r="N86" s="51"/>
      <c r="O86" s="51"/>
      <c r="P86" s="52">
        <v>30</v>
      </c>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row>
    <row r="87" spans="2:68" hidden="1" x14ac:dyDescent="0.2">
      <c r="B87" s="78" t="s">
        <v>44</v>
      </c>
      <c r="C87" s="63"/>
      <c r="D87" s="63"/>
      <c r="E87" s="63"/>
      <c r="F87" s="63">
        <v>0.50949999999999995</v>
      </c>
      <c r="G87" s="63">
        <v>0.84899999999999998</v>
      </c>
      <c r="H87" s="63">
        <v>0.57999999999999996</v>
      </c>
      <c r="I87" s="98">
        <v>0.36</v>
      </c>
      <c r="J87" s="98">
        <v>0.26</v>
      </c>
      <c r="K87" s="98">
        <v>0.6</v>
      </c>
      <c r="L87" s="98">
        <v>0.63</v>
      </c>
      <c r="M87" s="98">
        <v>0.69</v>
      </c>
      <c r="N87" s="98">
        <v>0.78</v>
      </c>
      <c r="O87" s="98">
        <v>0.51</v>
      </c>
      <c r="P87" s="6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row>
    <row r="88" spans="2:68" hidden="1" x14ac:dyDescent="0.2">
      <c r="B88" s="78" t="s">
        <v>46</v>
      </c>
      <c r="C88" s="65"/>
      <c r="D88" s="65"/>
      <c r="E88" s="65"/>
      <c r="F88" s="65">
        <v>1100</v>
      </c>
      <c r="G88" s="65">
        <v>1200</v>
      </c>
      <c r="H88" s="65">
        <v>1200</v>
      </c>
      <c r="I88" s="66">
        <v>1200</v>
      </c>
      <c r="J88" s="66">
        <v>1200</v>
      </c>
      <c r="K88" s="66">
        <v>1200</v>
      </c>
      <c r="L88" s="66">
        <v>1200</v>
      </c>
      <c r="M88" s="66">
        <v>1275</v>
      </c>
      <c r="N88" s="66">
        <v>1200</v>
      </c>
      <c r="O88" s="66">
        <v>3840</v>
      </c>
      <c r="P88" s="6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row>
    <row r="89" spans="2:68" hidden="1" x14ac:dyDescent="0.2">
      <c r="B89" s="101"/>
      <c r="C89" s="101"/>
      <c r="D89" s="101"/>
      <c r="E89" s="101"/>
      <c r="F89" s="101"/>
      <c r="G89" s="101"/>
      <c r="H89" s="102"/>
      <c r="I89" s="102"/>
      <c r="J89" s="102"/>
      <c r="K89" s="102"/>
      <c r="L89" s="102"/>
      <c r="M89" s="102"/>
      <c r="N89" s="102"/>
      <c r="O89" s="102"/>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row>
    <row r="90" spans="2:68" ht="25.5" hidden="1" x14ac:dyDescent="0.2">
      <c r="B90" s="107" t="s">
        <v>57</v>
      </c>
      <c r="C90" s="46">
        <v>2009</v>
      </c>
      <c r="D90" s="46">
        <v>2010</v>
      </c>
      <c r="E90" s="46">
        <v>2011</v>
      </c>
      <c r="F90" s="46">
        <v>2012</v>
      </c>
      <c r="G90" s="46">
        <v>2013</v>
      </c>
      <c r="H90" s="77">
        <v>2014</v>
      </c>
      <c r="I90" s="77">
        <v>2015</v>
      </c>
      <c r="J90" s="77">
        <v>2016</v>
      </c>
      <c r="K90" s="77">
        <v>2017</v>
      </c>
      <c r="L90" s="77">
        <v>2018</v>
      </c>
      <c r="M90" s="77">
        <v>2019</v>
      </c>
      <c r="N90" s="77">
        <v>2020</v>
      </c>
      <c r="O90" s="77">
        <v>2021</v>
      </c>
      <c r="P90" s="48" t="s">
        <v>31</v>
      </c>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row>
    <row r="91" spans="2:68" hidden="1" x14ac:dyDescent="0.2">
      <c r="B91" s="78" t="s">
        <v>42</v>
      </c>
      <c r="C91" s="50"/>
      <c r="D91" s="50"/>
      <c r="E91" s="50"/>
      <c r="F91" s="50"/>
      <c r="G91" s="50"/>
      <c r="H91" s="50"/>
      <c r="I91" s="51"/>
      <c r="J91" s="51">
        <v>80.599999999999994</v>
      </c>
      <c r="K91" s="51">
        <v>66.77</v>
      </c>
      <c r="L91" s="51"/>
      <c r="M91" s="51"/>
      <c r="N91" s="51"/>
      <c r="O91" s="51"/>
      <c r="P91" s="52" t="s">
        <v>33</v>
      </c>
      <c r="Q91" s="44"/>
      <c r="R91" s="44"/>
      <c r="S91" s="44"/>
      <c r="T91" s="44"/>
      <c r="U91" s="44"/>
      <c r="V91" s="44"/>
      <c r="W91" s="108"/>
      <c r="X91" s="44"/>
      <c r="Y91" s="44"/>
      <c r="Z91" s="44"/>
      <c r="AA91" s="44"/>
      <c r="AB91" s="44"/>
      <c r="AC91" s="108"/>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row>
    <row r="92" spans="2:68" hidden="1" x14ac:dyDescent="0.2">
      <c r="B92" s="78" t="s">
        <v>43</v>
      </c>
      <c r="C92" s="50"/>
      <c r="D92" s="50"/>
      <c r="E92" s="50"/>
      <c r="F92" s="50"/>
      <c r="G92" s="50"/>
      <c r="H92" s="50"/>
      <c r="I92" s="51"/>
      <c r="J92" s="51">
        <v>16.25</v>
      </c>
      <c r="K92" s="51">
        <v>6.7</v>
      </c>
      <c r="L92" s="51"/>
      <c r="M92" s="51"/>
      <c r="N92" s="51"/>
      <c r="O92" s="51"/>
      <c r="P92" s="52">
        <v>30</v>
      </c>
      <c r="Q92" s="44"/>
      <c r="R92" s="44"/>
      <c r="S92" s="44"/>
      <c r="T92" s="44"/>
      <c r="U92" s="44"/>
      <c r="V92" s="44"/>
      <c r="W92" s="108"/>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row>
    <row r="93" spans="2:68" hidden="1" x14ac:dyDescent="0.2">
      <c r="B93" s="78" t="s">
        <v>44</v>
      </c>
      <c r="C93" s="63"/>
      <c r="D93" s="63"/>
      <c r="E93" s="63"/>
      <c r="F93" s="63">
        <v>0.76480000000000004</v>
      </c>
      <c r="G93" s="63">
        <v>0.56000000000000005</v>
      </c>
      <c r="H93" s="63">
        <v>0.59</v>
      </c>
      <c r="I93" s="98">
        <v>0</v>
      </c>
      <c r="J93" s="98">
        <v>0.8</v>
      </c>
      <c r="K93" s="98">
        <v>0.9</v>
      </c>
      <c r="L93" s="98">
        <v>0.86</v>
      </c>
      <c r="M93" s="98">
        <v>0.91</v>
      </c>
      <c r="N93" s="98">
        <v>0.9</v>
      </c>
      <c r="O93" s="98">
        <v>0.93</v>
      </c>
      <c r="P93" s="64" t="s">
        <v>33</v>
      </c>
      <c r="Q93" s="44"/>
      <c r="R93" s="44"/>
      <c r="S93" s="44"/>
      <c r="T93" s="44"/>
      <c r="U93" s="44"/>
      <c r="V93" s="44"/>
      <c r="W93" s="109"/>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row>
    <row r="94" spans="2:68" hidden="1" x14ac:dyDescent="0.2">
      <c r="B94" s="78" t="s">
        <v>46</v>
      </c>
      <c r="C94" s="65"/>
      <c r="D94" s="65"/>
      <c r="E94" s="65"/>
      <c r="F94" s="65">
        <v>4160</v>
      </c>
      <c r="G94" s="65">
        <v>4320</v>
      </c>
      <c r="H94" s="65">
        <v>4320</v>
      </c>
      <c r="I94" s="66">
        <v>0</v>
      </c>
      <c r="J94" s="66">
        <v>5880</v>
      </c>
      <c r="K94" s="66">
        <v>6840</v>
      </c>
      <c r="L94" s="66">
        <v>15000</v>
      </c>
      <c r="M94" s="66">
        <v>3672</v>
      </c>
      <c r="N94" s="66">
        <v>15000</v>
      </c>
      <c r="O94" s="66">
        <v>9600</v>
      </c>
      <c r="P94" s="6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row>
    <row r="95" spans="2:68" hidden="1" x14ac:dyDescent="0.2">
      <c r="B95" s="101"/>
      <c r="C95" s="101"/>
      <c r="D95" s="101"/>
      <c r="E95" s="101"/>
      <c r="F95" s="101"/>
      <c r="G95" s="101"/>
      <c r="H95" s="102"/>
      <c r="I95" s="102"/>
      <c r="J95" s="102"/>
      <c r="K95" s="102"/>
      <c r="L95" s="102"/>
      <c r="M95" s="102"/>
      <c r="N95" s="102"/>
      <c r="O95" s="102"/>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row>
    <row r="96" spans="2:68" ht="25.5" hidden="1" x14ac:dyDescent="0.2">
      <c r="B96" s="107" t="s">
        <v>58</v>
      </c>
      <c r="C96" s="46">
        <v>2009</v>
      </c>
      <c r="D96" s="46">
        <v>2010</v>
      </c>
      <c r="E96" s="46">
        <v>2011</v>
      </c>
      <c r="F96" s="46">
        <v>2012</v>
      </c>
      <c r="G96" s="46">
        <v>2013</v>
      </c>
      <c r="H96" s="77">
        <v>2014</v>
      </c>
      <c r="I96" s="77">
        <v>2015</v>
      </c>
      <c r="J96" s="77">
        <v>2016</v>
      </c>
      <c r="K96" s="77">
        <v>2017</v>
      </c>
      <c r="L96" s="77">
        <v>2018</v>
      </c>
      <c r="M96" s="77">
        <v>2019</v>
      </c>
      <c r="N96" s="77">
        <v>2020</v>
      </c>
      <c r="O96" s="77">
        <v>2021</v>
      </c>
      <c r="P96" s="48" t="s">
        <v>31</v>
      </c>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row>
    <row r="97" spans="2:68" hidden="1" x14ac:dyDescent="0.2">
      <c r="B97" s="78" t="s">
        <v>42</v>
      </c>
      <c r="C97" s="50"/>
      <c r="D97" s="50"/>
      <c r="E97" s="50"/>
      <c r="F97" s="50"/>
      <c r="G97" s="50"/>
      <c r="H97" s="50"/>
      <c r="I97" s="51"/>
      <c r="J97" s="51">
        <v>118.36</v>
      </c>
      <c r="K97" s="51">
        <v>103.4</v>
      </c>
      <c r="L97" s="51"/>
      <c r="M97" s="51"/>
      <c r="N97" s="51"/>
      <c r="O97" s="51"/>
      <c r="P97" s="52" t="s">
        <v>33</v>
      </c>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row>
    <row r="98" spans="2:68" hidden="1" x14ac:dyDescent="0.2">
      <c r="B98" s="78" t="s">
        <v>43</v>
      </c>
      <c r="C98" s="50"/>
      <c r="D98" s="50"/>
      <c r="E98" s="50"/>
      <c r="F98" s="50"/>
      <c r="G98" s="50"/>
      <c r="H98" s="50"/>
      <c r="I98" s="51"/>
      <c r="J98" s="51">
        <v>12.5</v>
      </c>
      <c r="K98" s="51">
        <v>11</v>
      </c>
      <c r="L98" s="51"/>
      <c r="M98" s="51"/>
      <c r="N98" s="51"/>
      <c r="O98" s="51"/>
      <c r="P98" s="52">
        <v>30</v>
      </c>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row>
    <row r="99" spans="2:68" hidden="1" x14ac:dyDescent="0.2">
      <c r="B99" s="78" t="s">
        <v>44</v>
      </c>
      <c r="C99" s="63"/>
      <c r="D99" s="63"/>
      <c r="E99" s="63"/>
      <c r="F99" s="63">
        <v>0.84399999999999997</v>
      </c>
      <c r="G99" s="63">
        <v>0.438</v>
      </c>
      <c r="H99" s="63">
        <v>0.49</v>
      </c>
      <c r="I99" s="98">
        <v>0</v>
      </c>
      <c r="J99" s="98">
        <v>0.89</v>
      </c>
      <c r="K99" s="98">
        <v>0.89</v>
      </c>
      <c r="L99" s="98">
        <v>0.85</v>
      </c>
      <c r="M99" s="98">
        <v>0.89</v>
      </c>
      <c r="N99" s="98">
        <v>0.86</v>
      </c>
      <c r="O99" s="98">
        <v>0.82</v>
      </c>
      <c r="P99" s="64" t="s">
        <v>33</v>
      </c>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row>
    <row r="100" spans="2:68" hidden="1" x14ac:dyDescent="0.2">
      <c r="B100" s="78" t="s">
        <v>46</v>
      </c>
      <c r="C100" s="65"/>
      <c r="D100" s="65"/>
      <c r="E100" s="65"/>
      <c r="F100" s="65">
        <v>1050</v>
      </c>
      <c r="G100" s="65">
        <v>1200</v>
      </c>
      <c r="H100" s="65">
        <v>1200</v>
      </c>
      <c r="I100" s="66">
        <v>0</v>
      </c>
      <c r="J100" s="66">
        <v>1800</v>
      </c>
      <c r="K100" s="66">
        <v>2160</v>
      </c>
      <c r="L100" s="66">
        <v>3700</v>
      </c>
      <c r="M100" s="66">
        <v>840</v>
      </c>
      <c r="N100" s="66">
        <v>3700</v>
      </c>
      <c r="O100" s="66">
        <v>4800</v>
      </c>
      <c r="P100" s="6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row>
    <row r="101" spans="2:68" hidden="1" x14ac:dyDescent="0.2">
      <c r="B101" s="101"/>
      <c r="C101" s="101"/>
      <c r="D101" s="101"/>
      <c r="E101" s="101"/>
      <c r="F101" s="101"/>
      <c r="G101" s="101"/>
      <c r="H101" s="102"/>
      <c r="I101" s="102"/>
      <c r="J101" s="102"/>
      <c r="K101" s="102"/>
      <c r="L101" s="102"/>
      <c r="M101" s="102"/>
      <c r="N101" s="102"/>
      <c r="O101" s="102"/>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row>
    <row r="102" spans="2:68" ht="25.5" hidden="1" x14ac:dyDescent="0.2">
      <c r="B102" s="92" t="s">
        <v>59</v>
      </c>
      <c r="C102" s="93"/>
      <c r="D102" s="93"/>
      <c r="E102" s="93"/>
      <c r="F102" s="93"/>
      <c r="G102" s="93"/>
      <c r="H102" s="103"/>
      <c r="I102" s="103"/>
      <c r="J102" s="103"/>
      <c r="K102" s="103"/>
      <c r="L102" s="103"/>
      <c r="M102" s="103"/>
      <c r="N102" s="103"/>
      <c r="O102" s="103"/>
      <c r="P102" s="95" t="s">
        <v>31</v>
      </c>
      <c r="Q102" s="96" t="s">
        <v>52</v>
      </c>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row>
    <row r="103" spans="2:68" hidden="1" x14ac:dyDescent="0.2">
      <c r="B103" s="78" t="s">
        <v>42</v>
      </c>
      <c r="C103" s="50"/>
      <c r="D103" s="50"/>
      <c r="E103" s="50"/>
      <c r="F103" s="50"/>
      <c r="G103" s="50"/>
      <c r="H103" s="50"/>
      <c r="I103" s="51"/>
      <c r="J103" s="51"/>
      <c r="K103" s="97"/>
      <c r="L103" s="97"/>
      <c r="M103" s="97"/>
      <c r="N103" s="97"/>
      <c r="O103" s="97"/>
      <c r="P103" s="52" t="s">
        <v>33</v>
      </c>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row>
    <row r="104" spans="2:68" hidden="1" x14ac:dyDescent="0.2">
      <c r="B104" s="78" t="s">
        <v>43</v>
      </c>
      <c r="C104" s="50"/>
      <c r="D104" s="50"/>
      <c r="E104" s="50"/>
      <c r="F104" s="50"/>
      <c r="G104" s="50"/>
      <c r="H104" s="50"/>
      <c r="I104" s="51"/>
      <c r="J104" s="51"/>
      <c r="K104" s="97"/>
      <c r="L104" s="97"/>
      <c r="M104" s="97"/>
      <c r="N104" s="97"/>
      <c r="O104" s="97"/>
      <c r="P104" s="52">
        <v>30</v>
      </c>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row>
    <row r="105" spans="2:68" hidden="1" x14ac:dyDescent="0.2">
      <c r="B105" s="110" t="s">
        <v>44</v>
      </c>
      <c r="C105" s="111"/>
      <c r="D105" s="111"/>
      <c r="E105" s="111"/>
      <c r="F105" s="111">
        <v>0.73089999999999999</v>
      </c>
      <c r="G105" s="111">
        <v>0.92200000000000004</v>
      </c>
      <c r="H105" s="111">
        <v>0.78</v>
      </c>
      <c r="I105" s="112">
        <v>0.74</v>
      </c>
      <c r="J105" s="112"/>
      <c r="K105" s="113"/>
      <c r="L105" s="113"/>
      <c r="M105" s="113"/>
      <c r="N105" s="113"/>
      <c r="O105" s="113"/>
      <c r="P105" s="114" t="s">
        <v>33</v>
      </c>
    </row>
    <row r="106" spans="2:68" hidden="1" x14ac:dyDescent="0.2">
      <c r="B106" s="110" t="s">
        <v>46</v>
      </c>
      <c r="C106" s="115"/>
      <c r="D106" s="115"/>
      <c r="E106" s="115"/>
      <c r="F106" s="115">
        <v>24000</v>
      </c>
      <c r="G106" s="115">
        <v>24000</v>
      </c>
      <c r="H106" s="115">
        <v>24000</v>
      </c>
      <c r="I106" s="116">
        <v>24000</v>
      </c>
      <c r="J106" s="116"/>
      <c r="K106" s="117"/>
      <c r="L106" s="117"/>
      <c r="M106" s="117"/>
      <c r="N106" s="117"/>
      <c r="O106" s="117"/>
      <c r="P106" s="114"/>
    </row>
  </sheetData>
  <mergeCells count="40">
    <mergeCell ref="AX46:AZ46"/>
    <mergeCell ref="BA46:BC46"/>
    <mergeCell ref="BD46:BF46"/>
    <mergeCell ref="B59:P59"/>
    <mergeCell ref="AF46:AH46"/>
    <mergeCell ref="AI46:AK46"/>
    <mergeCell ref="AL46:AN46"/>
    <mergeCell ref="AO46:AQ46"/>
    <mergeCell ref="AR46:AT46"/>
    <mergeCell ref="AU46:AW46"/>
    <mergeCell ref="C27:E27"/>
    <mergeCell ref="B36:X36"/>
    <mergeCell ref="T46:V46"/>
    <mergeCell ref="W46:Y46"/>
    <mergeCell ref="Z46:AB46"/>
    <mergeCell ref="AC46:AE46"/>
    <mergeCell ref="C21:E21"/>
    <mergeCell ref="C22:E22"/>
    <mergeCell ref="C23:E23"/>
    <mergeCell ref="C24:E24"/>
    <mergeCell ref="C25:E25"/>
    <mergeCell ref="C26:E26"/>
    <mergeCell ref="C18:E18"/>
    <mergeCell ref="H18:I18"/>
    <mergeCell ref="C19:E19"/>
    <mergeCell ref="H19:I19"/>
    <mergeCell ref="C20:E20"/>
    <mergeCell ref="H20:I20"/>
    <mergeCell ref="C15:E15"/>
    <mergeCell ref="H15:I15"/>
    <mergeCell ref="C16:E16"/>
    <mergeCell ref="H16:I16"/>
    <mergeCell ref="C17:E17"/>
    <mergeCell ref="H17:I17"/>
    <mergeCell ref="C12:E12"/>
    <mergeCell ref="H12:I12"/>
    <mergeCell ref="C13:E13"/>
    <mergeCell ref="H13:I13"/>
    <mergeCell ref="C14:E14"/>
    <mergeCell ref="H14:I14"/>
  </mergeCells>
  <conditionalFormatting sqref="AH67:AH76">
    <cfRule type="colorScale" priority="2">
      <colorScale>
        <cfvo type="min"/>
        <cfvo type="percentile" val="50"/>
        <cfvo type="max"/>
        <color rgb="FFF8696B"/>
        <color rgb="FFFFEB84"/>
        <color rgb="FF63BE7B"/>
      </colorScale>
    </cfRule>
  </conditionalFormatting>
  <conditionalFormatting sqref="AB66:AH66">
    <cfRule type="colorScale" priority="1">
      <colorScale>
        <cfvo type="min"/>
        <cfvo type="percentile" val="50"/>
        <cfvo type="max"/>
        <color rgb="FFF8696B"/>
        <color rgb="FFFFEB84"/>
        <color rgb="FF63BE7B"/>
      </colorScale>
    </cfRule>
  </conditionalFormatting>
  <printOptions horizontalCentered="1"/>
  <pageMargins left="0" right="0" top="0" bottom="0" header="0" footer="0"/>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Gráfico</vt:lpstr>
      <vt:lpstr>Gráfico!Área_de_impresión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Jimena Jobe</dc:creator>
  <cp:lastModifiedBy>Maria Jimena Jobe</cp:lastModifiedBy>
  <dcterms:created xsi:type="dcterms:W3CDTF">2024-08-27T18:23:39Z</dcterms:created>
  <dcterms:modified xsi:type="dcterms:W3CDTF">2024-08-27T18:24:05Z</dcterms:modified>
</cp:coreProperties>
</file>